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ata NAS\SynologyDrive\Data Tampung\SKP PPK\2024\template\"/>
    </mc:Choice>
  </mc:AlternateContent>
  <xr:revisionPtr revIDLastSave="0" documentId="8_{508B1CA8-6D35-404A-91C1-9AA4EAF30DE9}" xr6:coauthVersionLast="47" xr6:coauthVersionMax="47" xr10:uidLastSave="{00000000-0000-0000-0000-000000000000}"/>
  <bookViews>
    <workbookView xWindow="3675" yWindow="645" windowWidth="18000" windowHeight="12255" tabRatio="868" firstSheet="4" activeTab="7" xr2:uid="{00000000-000D-0000-FFFF-FFFF00000000}"/>
  </bookViews>
  <sheets>
    <sheet name="PK Kasatker" sheetId="8" state="hidden" r:id="rId1"/>
    <sheet name="SKP Pimpinan" sheetId="10" state="hidden" r:id="rId2"/>
    <sheet name="Manual Indikator" sheetId="13" state="hidden" r:id="rId3"/>
    <sheet name="Matriks" sheetId="9" state="hidden" r:id="rId4"/>
    <sheet name="SKP Pegawai" sheetId="11" r:id="rId5"/>
    <sheet name="Lampiran SKP" sheetId="12" r:id="rId6"/>
    <sheet name="Evaluasi Pegawai" sheetId="3" r:id="rId7"/>
    <sheet name="Dok.ev" sheetId="14" r:id="rId8"/>
    <sheet name="CD" sheetId="6" state="hidden" r:id="rId9"/>
    <sheet name="K" sheetId="5" state="hidden" r:id="rId10"/>
    <sheet name="PD" sheetId="7" state="hidden" r:id="rId11"/>
  </sheets>
  <externalReferences>
    <externalReference r:id="rId12"/>
    <externalReference r:id="rId13"/>
  </externalReferences>
  <definedNames>
    <definedName name="asdep">#REF!</definedName>
    <definedName name="Eli">#REF!</definedName>
    <definedName name="fajar">#REF!</definedName>
    <definedName name="kegiatan">#REF!</definedName>
    <definedName name="KRITERIA">INDIRECT('[1]Evaluasi kual'!$G$27)</definedName>
    <definedName name="POLAKUAL" localSheetId="0">INDIRECT('[1]Evaluasi kual'!$A$15)</definedName>
    <definedName name="POLAKUAL">INDIRECT([2]Evaluasi!$A$15)</definedName>
    <definedName name="_xlnm.Print_Area" localSheetId="7">Dok.ev!$A$1:$D$46,Dok.ev!$F$1:$K$56</definedName>
    <definedName name="_xlnm.Print_Area" localSheetId="6">'Evaluasi Pegawai'!$A$1:$K$82</definedName>
    <definedName name="_xlnm.Print_Area" localSheetId="5">'Lampiran SKP'!$A$1:$C$22</definedName>
    <definedName name="_xlnm.Print_Area" localSheetId="4">'SKP Pegawai'!$A$1:$F$73</definedName>
    <definedName name="s">#REF!</definedName>
    <definedName name="sfsdf">#REF!</definedName>
  </definedNames>
  <calcPr calcId="191029"/>
</workbook>
</file>

<file path=xl/calcChain.xml><?xml version="1.0" encoding="utf-8"?>
<calcChain xmlns="http://schemas.openxmlformats.org/spreadsheetml/2006/main">
  <c r="B33" i="3" l="1"/>
  <c r="M33" i="3" l="1"/>
  <c r="M31" i="3"/>
  <c r="M29" i="3"/>
  <c r="M27" i="3"/>
  <c r="M25" i="3"/>
  <c r="M23" i="3"/>
  <c r="M21" i="3"/>
  <c r="B34" i="3"/>
  <c r="E73" i="11"/>
  <c r="B73" i="11"/>
  <c r="B24" i="3" l="1"/>
  <c r="B26" i="3"/>
  <c r="B28" i="3"/>
  <c r="B29" i="3"/>
  <c r="B30" i="3"/>
  <c r="B32" i="3"/>
  <c r="B21" i="3"/>
  <c r="B22" i="3"/>
  <c r="B20" i="3"/>
  <c r="B31" i="3"/>
  <c r="B27" i="3"/>
  <c r="B25" i="3"/>
  <c r="B23" i="3"/>
  <c r="B5" i="9" l="1"/>
  <c r="B4" i="13" l="1"/>
  <c r="B3" i="13"/>
  <c r="B38" i="3" l="1"/>
  <c r="B39" i="3"/>
  <c r="B36" i="3"/>
  <c r="M38" i="3"/>
  <c r="B37" i="3"/>
  <c r="B19" i="3"/>
  <c r="G6" i="3"/>
  <c r="A6" i="3"/>
  <c r="M36" i="3" l="1"/>
  <c r="E66" i="10" l="1"/>
  <c r="E65" i="10"/>
  <c r="B66" i="10"/>
  <c r="B65" i="10"/>
  <c r="B22" i="12"/>
  <c r="H82" i="3"/>
  <c r="E72" i="11"/>
  <c r="H81" i="3" s="1"/>
  <c r="B72" i="11"/>
  <c r="B21" i="12" s="1"/>
  <c r="C16" i="12"/>
  <c r="M51" i="3"/>
  <c r="M55" i="3"/>
  <c r="M59" i="3"/>
  <c r="M63" i="3"/>
  <c r="M67" i="3"/>
  <c r="M47" i="3"/>
  <c r="M43" i="3"/>
  <c r="D36" i="14"/>
  <c r="J32" i="14" s="1"/>
  <c r="H54" i="14"/>
  <c r="H53" i="14"/>
  <c r="J9" i="3"/>
  <c r="D25" i="14" s="1"/>
  <c r="J10" i="3"/>
  <c r="D26" i="14" s="1"/>
  <c r="J22" i="14" s="1"/>
  <c r="J11" i="3"/>
  <c r="D27" i="14" s="1"/>
  <c r="J23" i="14" s="1"/>
  <c r="J12" i="3"/>
  <c r="D28" i="14" s="1"/>
  <c r="J24" i="14" s="1"/>
  <c r="J8" i="3"/>
  <c r="D24" i="14" s="1"/>
  <c r="J20" i="14" s="1"/>
  <c r="J45" i="14" s="1"/>
  <c r="D9" i="3"/>
  <c r="D19" i="14" s="1"/>
  <c r="D10" i="3"/>
  <c r="D20" i="14" s="1"/>
  <c r="J16" i="14" s="1"/>
  <c r="D11" i="3"/>
  <c r="D21" i="14" s="1"/>
  <c r="J17" i="14" s="1"/>
  <c r="D12" i="3"/>
  <c r="D22" i="14" s="1"/>
  <c r="J18" i="14" s="1"/>
  <c r="D8" i="3"/>
  <c r="D18" i="14" s="1"/>
  <c r="B43" i="14" s="1"/>
  <c r="A22" i="6"/>
  <c r="M19" i="3"/>
  <c r="M40" i="3" s="1"/>
  <c r="A1" i="7"/>
  <c r="B8" i="6"/>
  <c r="B7" i="6" s="1"/>
  <c r="B6" i="6" s="1"/>
  <c r="E8" i="6"/>
  <c r="E6" i="6" s="1"/>
  <c r="E6" i="7" s="1"/>
  <c r="H8" i="6"/>
  <c r="H4" i="6" s="1"/>
  <c r="F4" i="7" s="1"/>
  <c r="K8" i="6"/>
  <c r="K7" i="6" s="1"/>
  <c r="G7" i="7" s="1"/>
  <c r="N8" i="6"/>
  <c r="N4" i="6" s="1"/>
  <c r="H4" i="7" s="1"/>
  <c r="B3" i="5"/>
  <c r="C3" i="5"/>
  <c r="D3" i="5"/>
  <c r="B4" i="5"/>
  <c r="C4" i="5"/>
  <c r="D4" i="5"/>
  <c r="B5" i="5"/>
  <c r="C5" i="5"/>
  <c r="D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A74" i="3"/>
  <c r="D37" i="14" s="1"/>
  <c r="J33" i="14" s="1"/>
  <c r="E7" i="6" l="1"/>
  <c r="E7" i="7" s="1"/>
  <c r="C21" i="12"/>
  <c r="H7" i="6"/>
  <c r="F7" i="7" s="1"/>
  <c r="K5" i="6"/>
  <c r="G5" i="7" s="1"/>
  <c r="H5" i="6"/>
  <c r="F5" i="7" s="1"/>
  <c r="E4" i="6"/>
  <c r="E4" i="7" s="1"/>
  <c r="N5" i="6"/>
  <c r="H5" i="7" s="1"/>
  <c r="C22" i="12"/>
  <c r="B5" i="6"/>
  <c r="D6" i="7"/>
  <c r="B6" i="7" s="1"/>
  <c r="N6" i="6"/>
  <c r="H6" i="7" s="1"/>
  <c r="E5" i="6"/>
  <c r="E5" i="7" s="1"/>
  <c r="K3" i="6"/>
  <c r="G3" i="7" s="1"/>
  <c r="D7" i="7"/>
  <c r="H6" i="6"/>
  <c r="F6" i="7" s="1"/>
  <c r="E3" i="6"/>
  <c r="E3" i="7" s="1"/>
  <c r="N7" i="6"/>
  <c r="H7" i="7" s="1"/>
  <c r="K4" i="6"/>
  <c r="G4" i="7" s="1"/>
  <c r="N3" i="6"/>
  <c r="H3" i="7" s="1"/>
  <c r="K6" i="6"/>
  <c r="G6" i="7" s="1"/>
  <c r="H3" i="6"/>
  <c r="F3" i="7" s="1"/>
  <c r="J21" i="14"/>
  <c r="J46" i="14" s="1"/>
  <c r="D44" i="14"/>
  <c r="M41" i="3"/>
  <c r="D43" i="14"/>
  <c r="B2" i="7"/>
  <c r="B7" i="7"/>
  <c r="M71" i="3"/>
  <c r="M72" i="3" s="1"/>
  <c r="J15" i="14"/>
  <c r="H46" i="14" s="1"/>
  <c r="B44" i="14"/>
  <c r="J14" i="14"/>
  <c r="H45" i="14" s="1"/>
  <c r="D5" i="7" l="1"/>
  <c r="B5" i="7" s="1"/>
  <c r="B4" i="6"/>
  <c r="B3" i="6" l="1"/>
  <c r="D3" i="7" s="1"/>
  <c r="B3" i="7" s="1"/>
  <c r="D4" i="7"/>
  <c r="B4" i="7" s="1"/>
  <c r="B8" i="7" l="1"/>
</calcChain>
</file>

<file path=xl/sharedStrings.xml><?xml version="1.0" encoding="utf-8"?>
<sst xmlns="http://schemas.openxmlformats.org/spreadsheetml/2006/main" count="573" uniqueCount="243">
  <si>
    <t>SASARAN KINERJA PEGAWAI</t>
  </si>
  <si>
    <t>PENDEKATAN HASIL KERJA KUANTITATIF</t>
  </si>
  <si>
    <t>PERIODE PENILAIAN:</t>
  </si>
  <si>
    <t>PEGAWAI YANG DINILAI</t>
  </si>
  <si>
    <t>PEJABAT PENILAI KINERJA</t>
  </si>
  <si>
    <t>NAMA</t>
  </si>
  <si>
    <t>NIP</t>
  </si>
  <si>
    <t>PANGKAT/GOL. RUANG</t>
  </si>
  <si>
    <t>JABATAN</t>
  </si>
  <si>
    <t>UNIT KERJA</t>
  </si>
  <si>
    <t>HASIL KERJA</t>
  </si>
  <si>
    <t>NO.</t>
  </si>
  <si>
    <t>RENCANA HASIL KERJA</t>
  </si>
  <si>
    <t>A. UTAMA</t>
  </si>
  <si>
    <t>B. TAMBAHAN</t>
  </si>
  <si>
    <t>PERILAKU KERJA</t>
  </si>
  <si>
    <t>Berorientasi pelayanan</t>
  </si>
  <si>
    <t>- Memahami dan memenuhi kebutuhan masyarakat</t>
  </si>
  <si>
    <t>Ekspektasi Khusus Pimpinan:</t>
  </si>
  <si>
    <t>- Ramah, cekatan, solutif, dan dapat diandalkan</t>
  </si>
  <si>
    <t>- Melakukan perbaikan tiada henti</t>
  </si>
  <si>
    <t>Akuntabel</t>
  </si>
  <si>
    <t>- Melaksanakan tugas dengan jujur, bertanggungjawab, cermat, disiplin dan berintegritas tinggi</t>
  </si>
  <si>
    <t>- Menggunakan kekayaan dan barang milik negara secara bertanggungjawab, efektif, dan efisien</t>
  </si>
  <si>
    <t>- Tidak menyalahgunakan kewenangan jabatan</t>
  </si>
  <si>
    <t>Kompeten</t>
  </si>
  <si>
    <t>- Meningkatkan kompetensi diri untuk menjawab tantangan yang selalu berubah</t>
  </si>
  <si>
    <t>- Membantu orang lain belajar</t>
  </si>
  <si>
    <t>- Melaksanakan tugas dengan kualitas terbaik</t>
  </si>
  <si>
    <t>Harmonis</t>
  </si>
  <si>
    <t>- Menghargai setiap orang apapun latar belakangnya</t>
  </si>
  <si>
    <t>- Suka menolong orang lain</t>
  </si>
  <si>
    <t>- Membangun lingkungan kerja yang kondusif</t>
  </si>
  <si>
    <t>Loyal</t>
  </si>
  <si>
    <t>- Memegang teguh ideologi Pancasila, Undang-Undang Dasar Negara Republik Indonesia Tahun 1945, setia kepada Negara Kesatuan Republik Indonesia serta pemerintahan yang sah</t>
  </si>
  <si>
    <t>- Menjaga nama baik sesama ASN, Pimpinan, Instansi, dan Negara</t>
  </si>
  <si>
    <t>- Menjaga rahasia jabatan dan negara</t>
  </si>
  <si>
    <t>Adaptif</t>
  </si>
  <si>
    <t>- Cepat menyesuaikan diri menghadapi perubahan</t>
  </si>
  <si>
    <t>- Terus berinovasi dan mengembangkan kreativitas</t>
  </si>
  <si>
    <t>- Bertindak proaktif</t>
  </si>
  <si>
    <t>Kolaboratif</t>
  </si>
  <si>
    <t>- Memberi kesempatan kepada berbagai pihak untuk berkontribusi</t>
  </si>
  <si>
    <t>- Terbuka dalam bekerja sama untuk menghasilkan nilai tambah</t>
  </si>
  <si>
    <t>- Menggerakkan pemanfaatan berbagai sumberdaya untuk tujuan bersama</t>
  </si>
  <si>
    <t>Pejabat Penilai Kinerja</t>
  </si>
  <si>
    <t>LAMPIRAN SASARAN KINERJA PEGAWAI</t>
  </si>
  <si>
    <t>DUKUNGAN SUMBER DAYA</t>
  </si>
  <si>
    <t>SKEMA PERTANGGUNGJAWABAN</t>
  </si>
  <si>
    <t>KONSEKUENSI</t>
  </si>
  <si>
    <t>EVALUASI KINERJA PEGAWAI</t>
  </si>
  <si>
    <t>BAGI PEJABAT ADMINISTRASI DAN PEJABAT FUNGSIONAL</t>
  </si>
  <si>
    <t xml:space="preserve">INSTANSI </t>
  </si>
  <si>
    <t>CAPAIAN KINERJA ORGANISASI*</t>
  </si>
  <si>
    <t>POLA DISTRIBUSI:</t>
  </si>
  <si>
    <t>REALISASI BERDASARKAN BUKTI DUKUNG</t>
  </si>
  <si>
    <t>UMPAN BALIK BERKELANJUTAN BERDASARKAN BUKTI DUKUNG</t>
  </si>
  <si>
    <t>RATING HASIL KERJA*</t>
  </si>
  <si>
    <t>SESUAI EKSPEKTASI</t>
  </si>
  <si>
    <t>RATING PERILAKU KERJA*</t>
  </si>
  <si>
    <t>PREDIKAT KINERJA PEGAWAI*</t>
  </si>
  <si>
    <t>Di Atas Ekspektasi</t>
  </si>
  <si>
    <t>Sesuai Ekspektasi</t>
  </si>
  <si>
    <t>Di Bawah Ekspektasi</t>
  </si>
  <si>
    <t>Sesuai
Ekspektasi</t>
  </si>
  <si>
    <t>Di Atas
Ekspektasi</t>
  </si>
  <si>
    <t>Hasil Kerja</t>
  </si>
  <si>
    <t>Perilaku Kerja</t>
  </si>
  <si>
    <t>Concatenate</t>
  </si>
  <si>
    <t>Hasil</t>
  </si>
  <si>
    <t>SANGAT BAIK</t>
  </si>
  <si>
    <t>BAIK</t>
  </si>
  <si>
    <t>BUTUH PERBAIKAN</t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</si>
  <si>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</si>
  <si>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</si>
  <si>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t>SANGAT KURANG</t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</si>
  <si>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</si>
  <si>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t>KURANG/MISS CONDUCT</t>
  </si>
  <si>
    <t>Istimewa</t>
  </si>
  <si>
    <t>Baik</t>
  </si>
  <si>
    <t>Butuh Perbaikan</t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</si>
  <si>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</si>
  <si>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t>Sangat Kurang</t>
  </si>
  <si>
    <t>Kategori</t>
  </si>
  <si>
    <t>Pola Distribusi</t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</si>
  <si>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</si>
  <si>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</si>
  <si>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</si>
  <si>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</si>
  <si>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</si>
  <si>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t>Sangat Baik</t>
  </si>
  <si>
    <t>Jumlah</t>
  </si>
  <si>
    <t>Kurang/Missconduct</t>
  </si>
  <si>
    <t>Sangat
Kurang</t>
  </si>
  <si>
    <r>
      <rPr>
        <sz val="11"/>
        <rFont val="Calibri"/>
        <family val="2"/>
      </rPr>
      <t xml:space="preserve">Kurang/
</t>
    </r>
    <r>
      <rPr>
        <i/>
        <sz val="11"/>
        <rFont val="Calibri"/>
        <family val="2"/>
      </rPr>
      <t>Misconduct</t>
    </r>
  </si>
  <si>
    <t>Butuh
Perbaikan</t>
  </si>
  <si>
    <t>Sangat
Baik</t>
  </si>
  <si>
    <t>PERJANJIAN KINERJA PIMPINAN UNIT KERJA</t>
  </si>
  <si>
    <t>Sasaran</t>
  </si>
  <si>
    <t>Indikator Kinerja Kegiatan</t>
  </si>
  <si>
    <t>Target</t>
  </si>
  <si>
    <t>**silakan disesuaikan dengan PK Pimpinan Unit Kerja</t>
  </si>
  <si>
    <t>MATRIKS PERAN HASIL ANTARA PIMPINAN UNIT KERJA DAN KETUA TIM</t>
  </si>
  <si>
    <t>silakan diambahkan kolom jika belum mengakomodir seluruh IKK dari Pimpinan Unit Kerja</t>
  </si>
  <si>
    <t>silakan diambahkan baris jika belum mengakomodir ketua tim atau pegawai yang mendapat penugasan langsung dari Pimpinan Unit Kerja</t>
  </si>
  <si>
    <t>Nama Pimpinan Unit Kerja</t>
  </si>
  <si>
    <t>A</t>
  </si>
  <si>
    <t>Ketua Tim…</t>
  </si>
  <si>
    <t>MATRIKS PERAN HASIL ANTARA KETUA TIM… DAN ANGGOTA TIM…</t>
  </si>
  <si>
    <t>silakan diambahkan kolom jika belum mengakomodir seluruh hasil Ketua Tim yang dimaksud</t>
  </si>
  <si>
    <t>silakan diambahkan baris jika belum mengakomodir seluruh pegawai anggota tim yang dimaksud</t>
  </si>
  <si>
    <t>B</t>
  </si>
  <si>
    <t>Anggota 1</t>
  </si>
  <si>
    <t>C</t>
  </si>
  <si>
    <t>Anggota 2</t>
  </si>
  <si>
    <t>D</t>
  </si>
  <si>
    <r>
      <t xml:space="preserve">PENDEKATAN HASIL KERJA </t>
    </r>
    <r>
      <rPr>
        <b/>
        <sz val="11"/>
        <rFont val="BookmanOldStyle"/>
      </rPr>
      <t>KUALITATIF</t>
    </r>
  </si>
  <si>
    <t>BAGI PEJABAT PIMPINAN TINGGI DAN PIMPINAN UNIT KERJA MANDIRI</t>
  </si>
  <si>
    <t xml:space="preserve">(NAMA INSTANSI) </t>
  </si>
  <si>
    <t>PERIODE PENILAIAN: ….. JANUARI SD … DESEMBER TAHUN ….</t>
  </si>
  <si>
    <t xml:space="preserve">NO </t>
  </si>
  <si>
    <t xml:space="preserve">PEGAWAI YANG DINILAI </t>
  </si>
  <si>
    <t xml:space="preserve">NAMA </t>
  </si>
  <si>
    <t xml:space="preserve">NIP </t>
  </si>
  <si>
    <r>
      <t xml:space="preserve">NIP </t>
    </r>
    <r>
      <rPr>
        <i/>
        <sz val="11"/>
        <rFont val="BookmanOldStyle"/>
      </rPr>
      <t>(*opsional)</t>
    </r>
  </si>
  <si>
    <t xml:space="preserve">PANGKAT/ GOL. RUANG </t>
  </si>
  <si>
    <t>PANGKAT/ GOL. RUANG</t>
  </si>
  <si>
    <t xml:space="preserve">JABATAN </t>
  </si>
  <si>
    <t xml:space="preserve">UNIT KERJA </t>
  </si>
  <si>
    <t>(Hasil yang diharapkan dengan prioritas tinggi disertai dengan Jabatan Pimpinan yang memberikan penugasan)</t>
  </si>
  <si>
    <t>Ukuran keberhasilan/ Indikator Kinerja Individu, Target, dan Perspektif :</t>
  </si>
  <si>
    <t>…..</t>
  </si>
  <si>
    <t>(Hasil yang diharapkan dengan prioritas rendah disertai dengan Jabatan Pimpinan yang memberikan penugasan)</t>
  </si>
  <si>
    <t>PERILAKU KERJA*</t>
  </si>
  <si>
    <r>
      <t>- Memahami dan memenuhi kebutuhan masyarakat</t>
    </r>
    <r>
      <rPr>
        <sz val="11"/>
        <color indexed="8"/>
        <rFont val="Calibri"/>
        <family val="2"/>
      </rPr>
      <t/>
    </r>
  </si>
  <si>
    <r>
      <t xml:space="preserve">- Melaksanakan tugas dengan jujur, bertanggung jawab, cermat,
disiplin, dan berintegritas tinggi
</t>
    </r>
    <r>
      <rPr>
        <sz val="9"/>
        <color indexed="54"/>
        <rFont val="TrebuchetMS"/>
      </rPr>
      <t/>
    </r>
  </si>
  <si>
    <t>- Menggunakan kekayaan dan barang milik negara secara bertanggung
jawab, efektif, dan efisien.</t>
  </si>
  <si>
    <t>- Meningkatkan kompetensi diri untuk menjawab tantangan yang selalu
berubah</t>
  </si>
  <si>
    <t>- Memegang teguh ideologi Pancasila, Undang-Undang Dasar Negara
Republik Indonesia Tahun 1945, setia pada Negara Kesatuan Republik
Indonesia serta pemerintahan yang sah</t>
  </si>
  <si>
    <t>- Menggerakkan pemanfaatan berbagai sumberdaya untuk tujuan
bersama</t>
  </si>
  <si>
    <t>(tempat), (tanggal, bulan, tahun)</t>
  </si>
  <si>
    <t xml:space="preserve">Pegawai yang Dinilai </t>
  </si>
  <si>
    <t>BAGI PEJABAT ADMINISTRASI/ FUNGSIONAL</t>
  </si>
  <si>
    <t>Ukuran keberhasilan/ Indikator Kinerja Individu, Target :</t>
  </si>
  <si>
    <t>HASIL KERJA
1-Dibawah Ekspektasi
2- Sesuai Ekspektasi
3- diatas Ekspektasi</t>
  </si>
  <si>
    <t>DIATAS EKSPEKTASI</t>
  </si>
  <si>
    <t>DIBAWAH EKSPEKTASI</t>
  </si>
  <si>
    <t>MANUAL INDIKATOR KINERJA SKP KEPALA BIRO SDM</t>
  </si>
  <si>
    <t>KEMENDIKBUDRISTEK</t>
  </si>
  <si>
    <t>PERIODE PENILAIAN:  JANUARI SD DESEMBER TAHUN 2022</t>
  </si>
  <si>
    <t>UKURAN KEBERHASILAN/ INDIKATOR KINERJA DAN TARGET</t>
  </si>
  <si>
    <t xml:space="preserve">TUJUAN </t>
  </si>
  <si>
    <t xml:space="preserve">DESKRIPSI </t>
  </si>
  <si>
    <t>Definisi</t>
  </si>
  <si>
    <r>
      <t xml:space="preserve">Formula </t>
    </r>
    <r>
      <rPr>
        <i/>
        <sz val="11"/>
        <color indexed="8"/>
        <rFont val="Times New Roman"/>
        <family val="1"/>
      </rPr>
      <t>(opsional bagi pendekatan hasil kerja kualitatif)</t>
    </r>
  </si>
  <si>
    <r>
      <t xml:space="preserve">SATUAN PENGUKURAN
</t>
    </r>
    <r>
      <rPr>
        <i/>
        <sz val="11"/>
        <color indexed="8"/>
        <rFont val="Times New Roman"/>
        <family val="1"/>
      </rPr>
      <t>(opsional bagi pendekatan hasil kerja kualitatif)</t>
    </r>
  </si>
  <si>
    <t>KUALITAS DAN TINGKAT KENDALI</t>
  </si>
  <si>
    <t xml:space="preserve">SUMBER DATA </t>
  </si>
  <si>
    <t xml:space="preserve">PERIODE PELAPORAN </t>
  </si>
  <si>
    <t>TIDAK ADA KEBERATAN NILAI KINERJA</t>
  </si>
  <si>
    <t>ADA KEBERATAN NILAI KINERJA</t>
  </si>
  <si>
    <t>PERIODE*: TRIWULAN I/II/III/IV-AKHIR**</t>
  </si>
  <si>
    <t>KEMENTERIAN PENDIDIKAN, KEBUDAYAAN, RISET, DAN TEKNOLOGI</t>
  </si>
  <si>
    <t>…JANUARI S.D. …DESEMBER TAHUN…</t>
  </si>
  <si>
    <t>:</t>
  </si>
  <si>
    <t>ATASAN PEJABAT PENILAI KINERJA</t>
  </si>
  <si>
    <t>EVALUASI KINERJA</t>
  </si>
  <si>
    <t>CAPAIAN KINERJA ORGANISASI</t>
  </si>
  <si>
    <t>PREDIKAT KINERJA PEGAWAI</t>
  </si>
  <si>
    <t>CATATAN/ REKOMENDASI</t>
  </si>
  <si>
    <t>REKOMENDASI</t>
  </si>
  <si>
    <t>Pegawai yang dinilai</t>
  </si>
  <si>
    <t>Pejabat Penilai Kinerja,</t>
  </si>
  <si>
    <t>10. (Tempat, Tanggal Bulan Tahun penandatanganan)</t>
  </si>
  <si>
    <t>9. (Tempat, Tanggal Bulan Tahun
penandatanganan)</t>
  </si>
  <si>
    <t>11. (Tempat, Tanggal Bulan Tahun
penandatanganan)</t>
  </si>
  <si>
    <t>Atasan Pejabat Penilai Kinerja,</t>
  </si>
  <si>
    <t>DOKUMEN EVALUASI KINERJA PEGAWAI</t>
  </si>
  <si>
    <t xml:space="preserve">Rekomendasi </t>
  </si>
  <si>
    <t xml:space="preserve">Angka </t>
  </si>
  <si>
    <r>
      <t xml:space="preserve">( ) </t>
    </r>
    <r>
      <rPr>
        <i/>
        <sz val="11"/>
        <color indexed="8"/>
        <rFont val="Times New Roman"/>
        <family val="1"/>
      </rPr>
      <t>Outcome ( ) Outcome Antara ( ) Output kendali rendah</t>
    </r>
  </si>
  <si>
    <t>( ) Bulanan  ( ) Triwulanan ( ) Semesteran (  ) Tahunan</t>
  </si>
  <si>
    <r>
      <t xml:space="preserve">PERIODE: </t>
    </r>
    <r>
      <rPr>
        <strike/>
        <sz val="11"/>
        <rFont val="Calibri"/>
        <family val="2"/>
      </rPr>
      <t>TRIWULAN 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III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IV</t>
    </r>
    <r>
      <rPr>
        <sz val="11"/>
        <rFont val="Calibri"/>
        <family val="2"/>
      </rPr>
      <t>-AKHIR*</t>
    </r>
  </si>
  <si>
    <t>Jika tercapai akan diprioritaskan mendapatkan pengembangan kompetensi</t>
  </si>
  <si>
    <t>….</t>
  </si>
  <si>
    <t>Meningkatnya kualitas layanan Lembaga Layanan Pendidikan Tinggi (LLDIKTI)</t>
  </si>
  <si>
    <t>Persentase layanan LLDIKTI yang tepat waktu.</t>
  </si>
  <si>
    <t>Persentase PTS dengan peringkat akreditasi unggul, mempunyai lebih dari 3.000 (tiga ribu) mahasiswa yang terdaftar, atau meningkatkan mutu dengan cara konsolidasi dengan PTS lain.</t>
  </si>
  <si>
    <t>Persentase PTS yang memiliki lebih dari 30% (tiga puluh persen) mahasiswa S1 dan D4/D3/D2 yang menghabiskan paling sedikit 20 (dua puluh) sks berkegiatan di luar kampus; atau meraih prestasi paling rendah tingkat nasional.</t>
  </si>
  <si>
    <t>Persentase PTS yang implementasi kebijakan antiintoleransi, antikekerasan seksual, antiperundungan, dan antikorupsi.</t>
  </si>
  <si>
    <t>Meningkatnya efektivitas sosialisasi kebijakan pendidikan tinggi</t>
  </si>
  <si>
    <t>Meningkatnya inovasi perguruan tinggi dalam rangka meningkatkan mutu pendidikan</t>
  </si>
  <si>
    <t>Persentase PTS yang berhasil meningkatkan kinerja dengan meningkatkan jumlah dosen yang berkegiatan tridarma di luar kampus dan jumlah program studi yang bekerja sama dengan mitra.</t>
  </si>
  <si>
    <t>Meningkatnya tata kelola LLDIKTI</t>
  </si>
  <si>
    <t>Predikat SAKIP</t>
  </si>
  <si>
    <t>Nilai Kinerja Anggaran atas Pelaksanaan RKA-K/L</t>
  </si>
  <si>
    <t>Kepala LLDIKTI Wilayah III DKI Jakarta</t>
  </si>
  <si>
    <t>Sekretaris Jenderal</t>
  </si>
  <si>
    <t>LLDIKTI Wilayah III DKI Jakarta</t>
  </si>
  <si>
    <t>Meningkatnya kualitas layanan Lembaga Layanan Pendidikan Tinggi (LLDIKTI) (Penugasan dari Sekretaris Jenderal)</t>
  </si>
  <si>
    <t>Meningkatnya efektivitas sosialisasi kebijakan pendidikan tinggi (Penugasan dari Sekretaris Jenderal)</t>
  </si>
  <si>
    <t>Meningkatnya inovasi perguruan tinggi dalam rangka meningkatkan mutu pendidikan (Penugasan dari Sekretaris Jenderal)</t>
  </si>
  <si>
    <t>Meningkatnya tata kelola LLDIKTI (Penugasan dari Sekretaris Jenderal)</t>
  </si>
  <si>
    <t>Ukuran keberhasilan/ Indikator Kinerja Individu, Target, dan Perspektif :
-Persentase layanan LLDIKTI yang tepat waktu sebesar 86% (Perspektif Layanan)
-Persentase PTS dengan peringkat akreditasi unggul, mempunyai lebih dari 3.000 (tiga ribu) mahasiswa yang terdaftar, atau meningkatkan mutu dengan cara konsolidasi dengan PTS lain. (Persentase Layanan)</t>
  </si>
  <si>
    <t xml:space="preserve">Ukuran keberhasilan/ Indikator Kinerja Individu, Target, dan Perspektif :
</t>
  </si>
  <si>
    <t>Ketua Tim 1</t>
  </si>
  <si>
    <t>Ketua Tim 2</t>
  </si>
  <si>
    <t>Ketua Tim 3</t>
  </si>
  <si>
    <t>Kepala Bagian Umum</t>
  </si>
  <si>
    <t>Kelompok Dosen</t>
  </si>
  <si>
    <t>Rencana  Pembelajaran Semester  (RPS)  disusun sesuai dengan kurikulum dan jumlah mata kuliah yang diampu (Penugasan dari Kepala LLDIKTI Wilayah III)</t>
  </si>
  <si>
    <t>Pengajaran mata kuliah …. sesuai dengan  RPS dan tepat waktu (Penugasan dari…)</t>
  </si>
  <si>
    <t>Hasil bimbingan Skripsi  mahasiswa  sesuai  panduan penulisan skripsi  dan tepat waktu (Penugasan dari…)</t>
  </si>
  <si>
    <t>Hasil Bimbingan mahasiswa di bidang akademik sesuai dengan  petunjuk teknis dan tepat waktu (Penugasan dari…)</t>
  </si>
  <si>
    <t>Hasil Pengabdian kepada masyarakat sesuai  bidang keahlian (Penugasan dari…)</t>
  </si>
  <si>
    <t>Hasil keterlibatan aktif dalam pertemuan ilmiah sesuai bidang  ilmu (Penugasan dari…)</t>
  </si>
  <si>
    <t>Keluaran penelitian  yang telah  dipublikasikan (Penugasan dari…)</t>
  </si>
  <si>
    <t>Dukungan sarana prasarana pengajaran yang memadai</t>
  </si>
  <si>
    <t>Daftar kehadiran mengajar diserahkan ke Program Studi setiap akhir semester</t>
  </si>
  <si>
    <t>Pimpinan : Pegawai ybs melakukan pelayanan yang baik dan mengedepankan pelayanan prima
Rekan Kerja : Pegawai ybs melaksanakan tugas baik sesuai prosedur dan terencana</t>
  </si>
  <si>
    <t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</si>
  <si>
    <t>DI ATAS EKSPEKTASI/ SESUAI EKSPEKTASI/ DIBAWAH EKSPEKTASI**</t>
  </si>
  <si>
    <t xml:space="preserve">Pengajaran mata kuliah A,  B, C, dan D sesuai dengan  RPS dan tepat waktu  (Penugasan dari Kaprodi .....(Fakultas))    
</t>
  </si>
  <si>
    <t>&gt;&gt;&gt; CONTOH</t>
  </si>
  <si>
    <t>Ukuran keberhasilan/ Indikator Kinerja Individu, Target :                                                                                                                                                                                                        - Perkuliahan dilaksanakan 16 kali pertemuan per semester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Dokumen Hasil Perkuliahan Lengkap</t>
  </si>
  <si>
    <t xml:space="preserve"> &gt;&gt; CONTOH</t>
  </si>
  <si>
    <t>&gt;&gt;&gt; CONTOH, di isi berdasarkan Matriks kinerja antara atasan langsung dan pegawai</t>
  </si>
  <si>
    <t xml:space="preserve"> &gt;&gt; CONTOH, disesuaikan dengan kegiatan yang dilakukan</t>
  </si>
  <si>
    <t>&gt;&gt;&gt; Di Isi sesuai capaian Kinerja Organisasi</t>
  </si>
  <si>
    <t>&gt;&gt;&gt;&gt; Contoh</t>
  </si>
  <si>
    <t>LOGO PTS</t>
  </si>
  <si>
    <t>Presensi Kehadiran Mahasiswa sebanyak 16 kali pertemuan, dokumen pendukung perkuliahan (modul-Modul Lengkap)</t>
  </si>
  <si>
    <t xml:space="preserve">Pimpinan : Pegawai ybs sudah melakukan Pengajaran perkuliahan sesuai prosedur, hanya ada 2 kali izin dalam 1 semester </t>
  </si>
  <si>
    <t>LEMBAGA LAYANAN PENDIDIKAN TINGGI WILAYAH III</t>
  </si>
  <si>
    <t>NIP / NIDN</t>
  </si>
  <si>
    <t>ISTIMEWA/ BAIK/ BUTUH PERBAIKAN/ KURANG/ SANGAT KURANG</t>
  </si>
  <si>
    <t>PERIODE PENILAIAN: 1 JANUARI 2024 SD 31 DESEMBER TAHUN 2024</t>
  </si>
  <si>
    <t>Jakarta, 2 Januari 2024</t>
  </si>
  <si>
    <t>Jakarta, 31 Desember 2024</t>
  </si>
  <si>
    <t>1 JANUARI 2024 SD 31 DESEMBER TAHUN 2024</t>
  </si>
  <si>
    <t>KEMENTERIAN PENDIDIKAN TINGGI, SAINS DAN TEKNOLOGI</t>
  </si>
  <si>
    <t>7. Jakarta, 31 Desember 2024</t>
  </si>
  <si>
    <t>6. Jakarta, 31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</si>
</sst>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7">
    <font>
      <sz val="11"/>
      <name val="Calibri"/>
    </font>
    <font>
      <u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20"/>
      <name val="Calibri"/>
      <family val="2"/>
    </font>
    <font>
      <sz val="48"/>
      <name val="Calibri"/>
      <family val="2"/>
    </font>
    <font>
      <i/>
      <sz val="8"/>
      <name val="Calibri"/>
      <family val="2"/>
    </font>
    <font>
      <i/>
      <sz val="11"/>
      <name val="Calibri"/>
      <family val="2"/>
    </font>
    <font>
      <sz val="11"/>
      <name val="BookmanOldStyle"/>
    </font>
    <font>
      <b/>
      <sz val="11"/>
      <name val="BookmanOldStyle"/>
    </font>
    <font>
      <i/>
      <sz val="11"/>
      <name val="BookmanOldStyle"/>
    </font>
    <font>
      <sz val="11"/>
      <color indexed="8"/>
      <name val="Calibri"/>
      <family val="2"/>
    </font>
    <font>
      <sz val="9"/>
      <color indexed="54"/>
      <name val="TrebuchetMS"/>
    </font>
    <font>
      <sz val="11"/>
      <name val="Times New Roman"/>
      <family val="1"/>
    </font>
    <font>
      <sz val="11"/>
      <name val="Calibri"/>
      <family val="2"/>
    </font>
    <font>
      <i/>
      <sz val="11"/>
      <color indexed="8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0000"/>
      <name val="BookmanOldStyle"/>
    </font>
    <font>
      <b/>
      <i/>
      <sz val="11"/>
      <color theme="1"/>
      <name val="Calibri"/>
      <family val="2"/>
      <scheme val="minor"/>
    </font>
    <font>
      <strike/>
      <sz val="11"/>
      <name val="Calibri"/>
      <family val="2"/>
    </font>
    <font>
      <i/>
      <sz val="10"/>
      <name val="Calibri"/>
      <family val="2"/>
    </font>
    <font>
      <sz val="11"/>
      <color theme="1"/>
      <name val="Bookman Old Style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i/>
      <sz val="11"/>
      <color rgb="FFFF0000"/>
      <name val="BookmanOldStyle"/>
    </font>
    <font>
      <b/>
      <sz val="11"/>
      <name val="Times New Roman"/>
      <family val="1"/>
    </font>
    <font>
      <sz val="11"/>
      <color rgb="FFFF0000"/>
      <name val="BookmanOldStyle"/>
    </font>
    <font>
      <sz val="11"/>
      <color rgb="FFFF0000"/>
      <name val="Bookman Old Style"/>
      <family val="1"/>
    </font>
    <font>
      <sz val="11"/>
      <color rgb="FFFF0000"/>
      <name val="Times New Roman"/>
      <family val="1"/>
    </font>
    <font>
      <i/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26"/>
      <name val="Calibri"/>
      <family val="2"/>
    </font>
    <font>
      <b/>
      <sz val="2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0" fillId="0" borderId="0"/>
    <xf numFmtId="0" fontId="36" fillId="0" borderId="0"/>
  </cellStyleXfs>
  <cellXfs count="2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2" borderId="1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2" borderId="16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0" fillId="0" borderId="23" xfId="0" applyBorder="1" applyAlignment="1">
      <alignment horizontal="righ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9" fontId="0" fillId="0" borderId="0" xfId="0" applyNumberFormat="1"/>
    <xf numFmtId="0" fontId="0" fillId="0" borderId="17" xfId="0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vertical="center" wrapText="1"/>
    </xf>
    <xf numFmtId="0" fontId="23" fillId="3" borderId="0" xfId="1" applyFont="1" applyFill="1" applyAlignment="1">
      <alignment vertical="center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 wrapText="1"/>
    </xf>
    <xf numFmtId="0" fontId="25" fillId="3" borderId="0" xfId="1" applyFont="1" applyFill="1" applyAlignment="1">
      <alignment vertical="center"/>
    </xf>
    <xf numFmtId="0" fontId="25" fillId="3" borderId="0" xfId="1" applyFont="1" applyFill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25" fillId="3" borderId="1" xfId="1" applyFont="1" applyFill="1" applyBorder="1" applyAlignment="1">
      <alignment horizontal="center" vertical="center" wrapText="1"/>
    </xf>
    <xf numFmtId="0" fontId="25" fillId="3" borderId="1" xfId="1" applyFont="1" applyFill="1" applyBorder="1" applyAlignment="1">
      <alignment horizontal="center" wrapText="1"/>
    </xf>
    <xf numFmtId="0" fontId="26" fillId="0" borderId="1" xfId="1" applyFont="1" applyBorder="1" applyAlignment="1">
      <alignment horizontal="center" wrapText="1"/>
    </xf>
    <xf numFmtId="0" fontId="25" fillId="0" borderId="1" xfId="1" applyFont="1" applyBorder="1" applyAlignment="1">
      <alignment horizontal="center" wrapText="1"/>
    </xf>
    <xf numFmtId="0" fontId="24" fillId="3" borderId="0" xfId="1" applyFont="1" applyFill="1" applyAlignment="1">
      <alignment vertical="center" wrapText="1"/>
    </xf>
    <xf numFmtId="0" fontId="26" fillId="0" borderId="26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4" borderId="1" xfId="1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2" fillId="0" borderId="0" xfId="1" applyFont="1"/>
    <xf numFmtId="0" fontId="11" fillId="0" borderId="0" xfId="1" applyFont="1" applyAlignment="1">
      <alignment horizontal="center" vertical="center"/>
    </xf>
    <xf numFmtId="0" fontId="25" fillId="0" borderId="0" xfId="1" applyFont="1"/>
    <xf numFmtId="0" fontId="25" fillId="0" borderId="1" xfId="1" applyFont="1" applyBorder="1" applyAlignment="1">
      <alignment horizontal="center"/>
    </xf>
    <xf numFmtId="0" fontId="25" fillId="0" borderId="1" xfId="1" applyFont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16" fillId="0" borderId="0" xfId="1" applyFont="1"/>
    <xf numFmtId="0" fontId="16" fillId="0" borderId="0" xfId="1" applyFont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27" fillId="3" borderId="0" xfId="0" applyFont="1" applyFill="1" applyAlignment="1">
      <alignment horizontal="left" vertical="top"/>
    </xf>
    <xf numFmtId="0" fontId="0" fillId="3" borderId="0" xfId="0" applyFill="1"/>
    <xf numFmtId="0" fontId="11" fillId="0" borderId="0" xfId="0" applyFont="1" applyAlignment="1">
      <alignment vertical="center" wrapText="1"/>
    </xf>
    <xf numFmtId="0" fontId="27" fillId="3" borderId="0" xfId="0" applyFont="1" applyFill="1"/>
    <xf numFmtId="0" fontId="0" fillId="3" borderId="1" xfId="0" applyFill="1" applyBorder="1" applyAlignment="1">
      <alignment horizontal="center" vertical="center"/>
    </xf>
    <xf numFmtId="0" fontId="26" fillId="3" borderId="0" xfId="0" applyFont="1" applyFill="1" applyAlignment="1">
      <alignment vertical="center" wrapText="1"/>
    </xf>
    <xf numFmtId="0" fontId="26" fillId="3" borderId="0" xfId="0" applyFont="1" applyFill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top" wrapText="1"/>
    </xf>
    <xf numFmtId="0" fontId="26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25" fillId="3" borderId="0" xfId="0" applyFont="1" applyFill="1" applyAlignment="1">
      <alignment wrapText="1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7" borderId="3" xfId="0" applyFill="1" applyBorder="1" applyAlignment="1">
      <alignment horizontal="center"/>
    </xf>
    <xf numFmtId="0" fontId="0" fillId="7" borderId="6" xfId="0" applyFill="1" applyBorder="1"/>
    <xf numFmtId="0" fontId="0" fillId="7" borderId="9" xfId="0" applyFill="1" applyBorder="1" applyAlignment="1">
      <alignment horizontal="center" vertical="center"/>
    </xf>
    <xf numFmtId="0" fontId="0" fillId="7" borderId="7" xfId="0" applyFill="1" applyBorder="1"/>
    <xf numFmtId="0" fontId="0" fillId="7" borderId="15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41" fontId="0" fillId="0" borderId="1" xfId="0" applyNumberFormat="1" applyBorder="1"/>
    <xf numFmtId="0" fontId="0" fillId="7" borderId="4" xfId="0" applyFill="1" applyBorder="1" applyAlignment="1">
      <alignment horizontal="center"/>
    </xf>
    <xf numFmtId="2" fontId="0" fillId="0" borderId="1" xfId="0" applyNumberFormat="1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41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34" fillId="0" borderId="26" xfId="0" applyFont="1" applyBorder="1" applyAlignment="1">
      <alignment horizontal="left" vertical="top" wrapText="1"/>
    </xf>
    <xf numFmtId="1" fontId="35" fillId="0" borderId="17" xfId="0" applyNumberFormat="1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left" vertical="top" wrapText="1"/>
    </xf>
    <xf numFmtId="0" fontId="25" fillId="3" borderId="1" xfId="1" applyFont="1" applyFill="1" applyBorder="1" applyAlignment="1">
      <alignment horizontal="left" vertical="center" wrapText="1"/>
    </xf>
    <xf numFmtId="0" fontId="39" fillId="0" borderId="0" xfId="1" applyFont="1" applyAlignment="1">
      <alignment vertical="center"/>
    </xf>
    <xf numFmtId="0" fontId="41" fillId="0" borderId="0" xfId="1" applyFont="1"/>
    <xf numFmtId="0" fontId="44" fillId="0" borderId="0" xfId="0" applyFont="1" applyAlignment="1">
      <alignment vertical="top" wrapText="1"/>
    </xf>
    <xf numFmtId="0" fontId="17" fillId="3" borderId="0" xfId="0" applyFont="1" applyFill="1" applyAlignment="1">
      <alignment horizontal="left" vertical="top"/>
    </xf>
    <xf numFmtId="0" fontId="23" fillId="0" borderId="2" xfId="1" applyFont="1" applyBorder="1" applyAlignment="1">
      <alignment horizontal="center" vertical="center" wrapText="1"/>
    </xf>
    <xf numFmtId="0" fontId="34" fillId="0" borderId="38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11" fillId="0" borderId="0" xfId="1" applyFont="1" applyAlignment="1">
      <alignment horizontal="center" vertical="center"/>
    </xf>
    <xf numFmtId="0" fontId="11" fillId="0" borderId="8" xfId="1" applyFont="1" applyBorder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11" fillId="0" borderId="2" xfId="1" applyFont="1" applyBorder="1" applyAlignment="1">
      <alignment horizontal="center" vertical="top"/>
    </xf>
    <xf numFmtId="0" fontId="11" fillId="0" borderId="1" xfId="1" applyFont="1" applyBorder="1" applyAlignment="1">
      <alignment horizontal="left" vertical="center"/>
    </xf>
    <xf numFmtId="0" fontId="11" fillId="0" borderId="1" xfId="1" quotePrefix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quotePrefix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top"/>
    </xf>
    <xf numFmtId="0" fontId="13" fillId="0" borderId="1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0" fontId="11" fillId="0" borderId="3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top" wrapText="1"/>
    </xf>
    <xf numFmtId="0" fontId="11" fillId="0" borderId="0" xfId="1" applyFont="1" applyAlignment="1">
      <alignment horizontal="center"/>
    </xf>
    <xf numFmtId="0" fontId="11" fillId="4" borderId="1" xfId="1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4" borderId="14" xfId="0" applyFont="1" applyFill="1" applyBorder="1" applyAlignment="1">
      <alignment horizontal="left" vertical="center" wrapText="1"/>
    </xf>
    <xf numFmtId="0" fontId="26" fillId="4" borderId="11" xfId="0" applyFont="1" applyFill="1" applyBorder="1" applyAlignment="1">
      <alignment horizontal="left" vertical="center" wrapText="1"/>
    </xf>
    <xf numFmtId="0" fontId="25" fillId="3" borderId="0" xfId="1" applyFont="1" applyFill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11" fillId="0" borderId="12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/>
    </xf>
    <xf numFmtId="0" fontId="16" fillId="0" borderId="0" xfId="0" quotePrefix="1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left" vertical="top" wrapText="1"/>
    </xf>
    <xf numFmtId="0" fontId="37" fillId="0" borderId="1" xfId="1" applyFont="1" applyBorder="1" applyAlignment="1">
      <alignment horizontal="left" vertical="top"/>
    </xf>
    <xf numFmtId="0" fontId="39" fillId="0" borderId="6" xfId="1" applyFont="1" applyBorder="1" applyAlignment="1">
      <alignment horizontal="left" vertical="top" wrapText="1"/>
    </xf>
    <xf numFmtId="0" fontId="39" fillId="0" borderId="9" xfId="1" applyFont="1" applyBorder="1" applyAlignment="1">
      <alignment horizontal="left" vertical="top" wrapText="1"/>
    </xf>
    <xf numFmtId="0" fontId="39" fillId="0" borderId="7" xfId="1" applyFont="1" applyBorder="1" applyAlignment="1">
      <alignment horizontal="left" vertical="top" wrapText="1"/>
    </xf>
    <xf numFmtId="0" fontId="13" fillId="0" borderId="6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25" fillId="0" borderId="1" xfId="1" applyFont="1" applyBorder="1"/>
    <xf numFmtId="0" fontId="25" fillId="0" borderId="1" xfId="1" applyFont="1" applyBorder="1" applyAlignment="1">
      <alignment horizontal="left"/>
    </xf>
    <xf numFmtId="0" fontId="25" fillId="4" borderId="6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left"/>
    </xf>
    <xf numFmtId="0" fontId="25" fillId="4" borderId="7" xfId="1" applyFont="1" applyFill="1" applyBorder="1" applyAlignment="1">
      <alignment horizontal="left"/>
    </xf>
    <xf numFmtId="0" fontId="40" fillId="3" borderId="1" xfId="0" applyFont="1" applyFill="1" applyBorder="1" applyAlignment="1">
      <alignment horizontal="left"/>
    </xf>
    <xf numFmtId="0" fontId="34" fillId="3" borderId="1" xfId="0" applyFont="1" applyFill="1" applyBorder="1" applyAlignment="1">
      <alignment horizontal="left"/>
    </xf>
    <xf numFmtId="0" fontId="41" fillId="0" borderId="1" xfId="1" applyFont="1" applyBorder="1" applyAlignment="1">
      <alignment horizontal="left"/>
    </xf>
    <xf numFmtId="0" fontId="24" fillId="0" borderId="0" xfId="1" applyFont="1" applyAlignment="1">
      <alignment horizontal="center"/>
    </xf>
    <xf numFmtId="0" fontId="40" fillId="3" borderId="1" xfId="0" applyFont="1" applyFill="1" applyBorder="1"/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/>
    </xf>
    <xf numFmtId="0" fontId="0" fillId="3" borderId="5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0" fillId="5" borderId="35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0" borderId="29" xfId="0" applyBorder="1" applyAlignment="1">
      <alignment horizontal="right" vertical="top"/>
    </xf>
    <xf numFmtId="0" fontId="0" fillId="2" borderId="1" xfId="0" applyFill="1" applyBorder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3" xfId="0" applyFill="1" applyBorder="1" applyAlignment="1">
      <alignment horizontal="center" vertical="top"/>
    </xf>
    <xf numFmtId="0" fontId="17" fillId="3" borderId="3" xfId="0" applyFont="1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center"/>
    </xf>
    <xf numFmtId="0" fontId="2" fillId="0" borderId="29" xfId="0" applyFont="1" applyBorder="1"/>
    <xf numFmtId="0" fontId="2" fillId="0" borderId="18" xfId="0" applyFont="1" applyBorder="1"/>
    <xf numFmtId="0" fontId="0" fillId="0" borderId="28" xfId="0" applyBorder="1" applyAlignment="1">
      <alignment horizontal="left" vertical="center"/>
    </xf>
    <xf numFmtId="0" fontId="0" fillId="2" borderId="28" xfId="0" applyFill="1" applyBorder="1" applyAlignment="1">
      <alignment horizontal="center" vertical="top"/>
    </xf>
    <xf numFmtId="0" fontId="0" fillId="0" borderId="32" xfId="0" applyBorder="1" applyAlignment="1">
      <alignment horizontal="left"/>
    </xf>
    <xf numFmtId="0" fontId="2" fillId="0" borderId="34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/>
    <xf numFmtId="0" fontId="17" fillId="0" borderId="16" xfId="0" applyFont="1" applyBorder="1" applyAlignment="1">
      <alignment horizontal="center"/>
    </xf>
    <xf numFmtId="0" fontId="2" fillId="0" borderId="16" xfId="0" applyFont="1" applyBorder="1"/>
    <xf numFmtId="0" fontId="0" fillId="0" borderId="16" xfId="0" applyBorder="1" applyAlignment="1">
      <alignment horizontal="left"/>
    </xf>
    <xf numFmtId="0" fontId="0" fillId="5" borderId="35" xfId="0" applyFill="1" applyBorder="1" applyAlignment="1">
      <alignment horizontal="center" wrapText="1"/>
    </xf>
    <xf numFmtId="0" fontId="0" fillId="5" borderId="36" xfId="0" applyFill="1" applyBorder="1" applyAlignment="1">
      <alignment horizontal="center" wrapText="1"/>
    </xf>
    <xf numFmtId="0" fontId="5" fillId="2" borderId="28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2" fillId="0" borderId="33" xfId="0" applyFont="1" applyBorder="1"/>
    <xf numFmtId="0" fontId="43" fillId="3" borderId="5" xfId="0" applyFont="1" applyFill="1" applyBorder="1" applyAlignment="1">
      <alignment horizontal="left" vertical="top" wrapText="1"/>
    </xf>
    <xf numFmtId="0" fontId="0" fillId="2" borderId="28" xfId="0" applyFill="1" applyBorder="1" applyAlignment="1">
      <alignment horizontal="left"/>
    </xf>
    <xf numFmtId="0" fontId="5" fillId="2" borderId="32" xfId="0" applyFont="1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3" fillId="0" borderId="30" xfId="0" quotePrefix="1" applyFont="1" applyBorder="1" applyAlignment="1">
      <alignment horizontal="left" vertical="top" wrapText="1"/>
    </xf>
    <xf numFmtId="0" fontId="2" fillId="0" borderId="31" xfId="0" applyFont="1" applyBorder="1"/>
    <xf numFmtId="0" fontId="33" fillId="0" borderId="30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0" borderId="22" xfId="0" applyFont="1" applyBorder="1"/>
    <xf numFmtId="0" fontId="33" fillId="0" borderId="30" xfId="0" quotePrefix="1" applyFont="1" applyBorder="1" applyAlignment="1">
      <alignment horizontal="left" vertical="top" wrapText="1"/>
    </xf>
    <xf numFmtId="0" fontId="2" fillId="0" borderId="27" xfId="0" applyFont="1" applyBorder="1"/>
    <xf numFmtId="0" fontId="2" fillId="0" borderId="19" xfId="0" applyFont="1" applyBorder="1"/>
    <xf numFmtId="0" fontId="3" fillId="0" borderId="27" xfId="0" quotePrefix="1" applyFont="1" applyBorder="1" applyAlignment="1">
      <alignment horizontal="left" vertical="top" wrapText="1"/>
    </xf>
    <xf numFmtId="0" fontId="43" fillId="3" borderId="3" xfId="0" applyFont="1" applyFill="1" applyBorder="1" applyAlignment="1">
      <alignment horizontal="left" vertical="top" wrapText="1"/>
    </xf>
    <xf numFmtId="0" fontId="43" fillId="3" borderId="5" xfId="0" applyFont="1" applyFill="1" applyBorder="1" applyAlignment="1">
      <alignment horizontal="left" vertical="top"/>
    </xf>
    <xf numFmtId="0" fontId="43" fillId="3" borderId="15" xfId="0" applyFont="1" applyFill="1" applyBorder="1" applyAlignment="1">
      <alignment horizontal="left" vertical="top" wrapText="1"/>
    </xf>
    <xf numFmtId="0" fontId="43" fillId="3" borderId="14" xfId="0" applyFont="1" applyFill="1" applyBorder="1" applyAlignment="1">
      <alignment horizontal="left" vertical="top" wrapText="1"/>
    </xf>
    <xf numFmtId="0" fontId="43" fillId="3" borderId="10" xfId="0" applyFont="1" applyFill="1" applyBorder="1" applyAlignment="1">
      <alignment horizontal="left" vertical="top" wrapText="1"/>
    </xf>
    <xf numFmtId="0" fontId="43" fillId="3" borderId="11" xfId="0" applyFont="1" applyFill="1" applyBorder="1" applyAlignment="1">
      <alignment horizontal="left" vertical="top" wrapText="1"/>
    </xf>
    <xf numFmtId="0" fontId="42" fillId="0" borderId="20" xfId="0" applyFont="1" applyBorder="1" applyAlignment="1">
      <alignment horizontal="left" vertical="top" wrapText="1"/>
    </xf>
    <xf numFmtId="0" fontId="43" fillId="0" borderId="21" xfId="0" applyFont="1" applyBorder="1"/>
    <xf numFmtId="0" fontId="43" fillId="0" borderId="22" xfId="0" applyFont="1" applyBorder="1"/>
    <xf numFmtId="0" fontId="43" fillId="0" borderId="3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0" fillId="2" borderId="28" xfId="0" applyFill="1" applyBorder="1" applyAlignment="1">
      <alignment horizontal="left" vertical="center"/>
    </xf>
    <xf numFmtId="0" fontId="3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45" fillId="8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46" fillId="8" borderId="0" xfId="0" applyFont="1" applyFill="1" applyAlignment="1">
      <alignment horizontal="center" vertical="center"/>
    </xf>
    <xf numFmtId="0" fontId="0" fillId="0" borderId="28" xfId="0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8" fillId="6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28" xfId="0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KURVA DISTRIBUSI
PREDIKAT KINERJA PEGAWAI DENGAN
CAPAIAN KINERJA ORGANISASI ISTIMEWA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PD!$A$3:$A$7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PD!$B$3:$B$7</c:f>
              <c:numCache>
                <c:formatCode>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132-492C-9CF1-E10390260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50320"/>
        <c:axId val="1162446512"/>
      </c:lineChart>
      <c:catAx>
        <c:axId val="116245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46512"/>
        <c:crosses val="autoZero"/>
        <c:auto val="1"/>
        <c:lblAlgn val="ctr"/>
        <c:lblOffset val="100"/>
        <c:noMultiLvlLbl val="1"/>
      </c:catAx>
      <c:valAx>
        <c:axId val="11624465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D" sz="1000" b="0" i="0">
                    <a:solidFill>
                      <a:srgbClr val="000000"/>
                    </a:solidFill>
                    <a:latin typeface="+mn-lt"/>
                  </a:rPr>
                  <a:t>FREKUENSI PEGAWAI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5032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CD!$A$3:$A$7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CD!$B$3:$B$7</c:f>
              <c:numCache>
                <c:formatCode>0</c:formatCode>
                <c:ptCount val="5"/>
                <c:pt idx="0">
                  <c:v>0</c:v>
                </c:pt>
                <c:pt idx="1">
                  <c:v>8.2284432870370364E-2</c:v>
                </c:pt>
                <c:pt idx="2">
                  <c:v>1.9748263888888888</c:v>
                </c:pt>
                <c:pt idx="3">
                  <c:v>15.798611111111111</c:v>
                </c:pt>
                <c:pt idx="4">
                  <c:v>54.166666666666664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30-4B31-A9B1-8A021B1C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51952"/>
        <c:axId val="1162448688"/>
      </c:lineChart>
      <c:catAx>
        <c:axId val="116245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48688"/>
        <c:crosses val="autoZero"/>
        <c:auto val="1"/>
        <c:lblAlgn val="ctr"/>
        <c:lblOffset val="100"/>
        <c:noMultiLvlLbl val="1"/>
      </c:catAx>
      <c:valAx>
        <c:axId val="11624486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5195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CD!$D$3:$D$7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CD!$E$3:$E$7</c:f>
              <c:numCache>
                <c:formatCode>0</c:formatCode>
                <c:ptCount val="5"/>
                <c:pt idx="0">
                  <c:v>8.3333333333333321</c:v>
                </c:pt>
                <c:pt idx="1">
                  <c:v>12.5</c:v>
                </c:pt>
                <c:pt idx="2">
                  <c:v>25</c:v>
                </c:pt>
                <c:pt idx="3">
                  <c:v>45.833333333333329</c:v>
                </c:pt>
                <c:pt idx="4">
                  <c:v>8.3333333333333321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2B-42D6-9FE8-88332FE3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51408"/>
        <c:axId val="1162444880"/>
      </c:lineChart>
      <c:catAx>
        <c:axId val="116245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44880"/>
        <c:crosses val="autoZero"/>
        <c:auto val="1"/>
        <c:lblAlgn val="ctr"/>
        <c:lblOffset val="100"/>
        <c:noMultiLvlLbl val="1"/>
      </c:catAx>
      <c:valAx>
        <c:axId val="11624448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5140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CD!$G$3:$G$7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CD!$H$3:$H$7</c:f>
              <c:numCache>
                <c:formatCode>0</c:formatCode>
                <c:ptCount val="5"/>
                <c:pt idx="0">
                  <c:v>12.5</c:v>
                </c:pt>
                <c:pt idx="1">
                  <c:v>16.666666666666664</c:v>
                </c:pt>
                <c:pt idx="2">
                  <c:v>41.666666666666671</c:v>
                </c:pt>
                <c:pt idx="3">
                  <c:v>16.666666666666664</c:v>
                </c:pt>
                <c:pt idx="4">
                  <c:v>12.5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DBA-4C0E-9027-AE8F4A259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47600"/>
        <c:axId val="1162450864"/>
      </c:lineChart>
      <c:catAx>
        <c:axId val="116244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50864"/>
        <c:crosses val="autoZero"/>
        <c:auto val="1"/>
        <c:lblAlgn val="ctr"/>
        <c:lblOffset val="100"/>
        <c:noMultiLvlLbl val="1"/>
      </c:catAx>
      <c:valAx>
        <c:axId val="11624508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4760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Pola Distribusi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strRef>
              <c:f>CD!$J$3:$J$7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xVal>
          <c:yVal>
            <c:numRef>
              <c:f>CD!$K$3:$K$7</c:f>
              <c:numCache>
                <c:formatCode>0</c:formatCode>
                <c:ptCount val="5"/>
                <c:pt idx="0">
                  <c:v>8.3333333333333321</c:v>
                </c:pt>
                <c:pt idx="1">
                  <c:v>45.833333333333329</c:v>
                </c:pt>
                <c:pt idx="2">
                  <c:v>25</c:v>
                </c:pt>
                <c:pt idx="3">
                  <c:v>12.5</c:v>
                </c:pt>
                <c:pt idx="4">
                  <c:v>8.3333333333333321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38-4CEF-8C05-1C2C13086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448144"/>
        <c:axId val="1162445424"/>
      </c:scatterChart>
      <c:valAx>
        <c:axId val="116244814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d-ID"/>
          </a:p>
        </c:txPr>
        <c:crossAx val="1162445424"/>
        <c:crosses val="autoZero"/>
        <c:crossBetween val="midCat"/>
      </c:valAx>
      <c:valAx>
        <c:axId val="11624454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48144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CD!$M$3:$M$7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CD!$N$3:$N$7</c:f>
              <c:numCache>
                <c:formatCode>0</c:formatCode>
                <c:ptCount val="5"/>
                <c:pt idx="0">
                  <c:v>54.166666666666664</c:v>
                </c:pt>
                <c:pt idx="1">
                  <c:v>29.166666666666668</c:v>
                </c:pt>
                <c:pt idx="2">
                  <c:v>12.5</c:v>
                </c:pt>
                <c:pt idx="3">
                  <c:v>4.1666666666666661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71-4127-AE8D-422975834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2445968"/>
        <c:axId val="1272115024"/>
      </c:lineChart>
      <c:catAx>
        <c:axId val="116244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2115024"/>
        <c:crosses val="autoZero"/>
        <c:auto val="1"/>
        <c:lblAlgn val="ctr"/>
        <c:lblOffset val="100"/>
        <c:noMultiLvlLbl val="1"/>
      </c:catAx>
      <c:valAx>
        <c:axId val="1272115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1624459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15</xdr:row>
      <xdr:rowOff>31750</xdr:rowOff>
    </xdr:from>
    <xdr:to>
      <xdr:col>8</xdr:col>
      <xdr:colOff>19050</xdr:colOff>
      <xdr:row>15</xdr:row>
      <xdr:rowOff>2673350</xdr:rowOff>
    </xdr:to>
    <xdr:graphicFrame macro="">
      <xdr:nvGraphicFramePr>
        <xdr:cNvPr id="3088" name="Chart 1">
          <a:extLst>
            <a:ext uri="{FF2B5EF4-FFF2-40B4-BE49-F238E27FC236}">
              <a16:creationId xmlns:a16="http://schemas.microsoft.com/office/drawing/2014/main" id="{1C8E0816-F184-4FF1-AF8C-5FEA3ECEE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8</xdr:row>
      <xdr:rowOff>107950</xdr:rowOff>
    </xdr:from>
    <xdr:to>
      <xdr:col>2</xdr:col>
      <xdr:colOff>279400</xdr:colOff>
      <xdr:row>18</xdr:row>
      <xdr:rowOff>146050</xdr:rowOff>
    </xdr:to>
    <xdr:graphicFrame macro="">
      <xdr:nvGraphicFramePr>
        <xdr:cNvPr id="6195" name="Chart 2">
          <a:extLst>
            <a:ext uri="{FF2B5EF4-FFF2-40B4-BE49-F238E27FC236}">
              <a16:creationId xmlns:a16="http://schemas.microsoft.com/office/drawing/2014/main" id="{0B89766B-A9D2-453F-A583-40ECDD4A8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3</xdr:col>
      <xdr:colOff>31750</xdr:colOff>
      <xdr:row>8</xdr:row>
      <xdr:rowOff>69850</xdr:rowOff>
    </xdr:from>
    <xdr:to>
      <xdr:col>5</xdr:col>
      <xdr:colOff>330200</xdr:colOff>
      <xdr:row>18</xdr:row>
      <xdr:rowOff>107950</xdr:rowOff>
    </xdr:to>
    <xdr:graphicFrame macro="">
      <xdr:nvGraphicFramePr>
        <xdr:cNvPr id="6196" name="Chart 3">
          <a:extLst>
            <a:ext uri="{FF2B5EF4-FFF2-40B4-BE49-F238E27FC236}">
              <a16:creationId xmlns:a16="http://schemas.microsoft.com/office/drawing/2014/main" id="{CC5FF526-7302-4585-BE06-1CA5D896A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6</xdr:col>
      <xdr:colOff>19050</xdr:colOff>
      <xdr:row>8</xdr:row>
      <xdr:rowOff>107950</xdr:rowOff>
    </xdr:from>
    <xdr:to>
      <xdr:col>8</xdr:col>
      <xdr:colOff>254000</xdr:colOff>
      <xdr:row>18</xdr:row>
      <xdr:rowOff>120650</xdr:rowOff>
    </xdr:to>
    <xdr:graphicFrame macro="">
      <xdr:nvGraphicFramePr>
        <xdr:cNvPr id="6197" name="Chart 4">
          <a:extLst>
            <a:ext uri="{FF2B5EF4-FFF2-40B4-BE49-F238E27FC236}">
              <a16:creationId xmlns:a16="http://schemas.microsoft.com/office/drawing/2014/main" id="{8B5864F2-1719-43AB-8CAC-15C4166C4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9</xdr:col>
      <xdr:colOff>38100</xdr:colOff>
      <xdr:row>8</xdr:row>
      <xdr:rowOff>127000</xdr:rowOff>
    </xdr:from>
    <xdr:to>
      <xdr:col>11</xdr:col>
      <xdr:colOff>393700</xdr:colOff>
      <xdr:row>18</xdr:row>
      <xdr:rowOff>120650</xdr:rowOff>
    </xdr:to>
    <xdr:graphicFrame macro="">
      <xdr:nvGraphicFramePr>
        <xdr:cNvPr id="6198" name="Chart 5">
          <a:extLst>
            <a:ext uri="{FF2B5EF4-FFF2-40B4-BE49-F238E27FC236}">
              <a16:creationId xmlns:a16="http://schemas.microsoft.com/office/drawing/2014/main" id="{EFDD5C47-456C-431F-AB5A-4550C026F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 editAs="oneCell">
    <xdr:from>
      <xdr:col>12</xdr:col>
      <xdr:colOff>31750</xdr:colOff>
      <xdr:row>8</xdr:row>
      <xdr:rowOff>76200</xdr:rowOff>
    </xdr:from>
    <xdr:to>
      <xdr:col>14</xdr:col>
      <xdr:colOff>215900</xdr:colOff>
      <xdr:row>18</xdr:row>
      <xdr:rowOff>88900</xdr:rowOff>
    </xdr:to>
    <xdr:graphicFrame macro="">
      <xdr:nvGraphicFramePr>
        <xdr:cNvPr id="6199" name="Chart 6">
          <a:extLst>
            <a:ext uri="{FF2B5EF4-FFF2-40B4-BE49-F238E27FC236}">
              <a16:creationId xmlns:a16="http://schemas.microsoft.com/office/drawing/2014/main" id="{645E80E3-EC2A-4FF0-B36E-67B4F9AE0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nta\2022\Sos%20permen6%20Biro%20SDM\matrikx%20Biro%20SDM%202022-18Mei2022-pag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li/2022/Permenpan%206.2022/Sosialisasi/Format%20SKP%20Kualitat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ro kual"/>
      <sheetName val="Matriks"/>
      <sheetName val="Hanjar kual"/>
      <sheetName val="Ira kual"/>
      <sheetName val="Lampiran kual"/>
      <sheetName val="Evaluasi kual"/>
      <sheetName val="Ref"/>
      <sheetName val="5. Lap. Dok. Penilaian Kinerja"/>
      <sheetName val="Sheet1 (2)"/>
      <sheetName val="031121"/>
      <sheetName val="Sheet1"/>
    </sheetNames>
    <sheetDataSet>
      <sheetData sheetId="0"/>
      <sheetData sheetId="1"/>
      <sheetData sheetId="2"/>
      <sheetData sheetId="3">
        <row r="7">
          <cell r="C7" t="str">
            <v>Ira Herawati Sumarlin, S.T.</v>
          </cell>
        </row>
      </sheetData>
      <sheetData sheetId="4"/>
      <sheetData sheetId="5">
        <row r="15">
          <cell r="A15" t="str">
            <v>BAIK</v>
          </cell>
        </row>
        <row r="27">
          <cell r="G27" t="str">
            <v>DIATAS EKSPEKTASI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K Kasatker"/>
      <sheetName val="Matriks"/>
      <sheetName val="SKP Pimpinan"/>
      <sheetName val="SKP Pegawai"/>
      <sheetName val="Lampiran SKP"/>
      <sheetName val="Evaluasi"/>
      <sheetName val="Ref"/>
    </sheetNames>
    <sheetDataSet>
      <sheetData sheetId="0">
        <row r="3">
          <cell r="B3" t="str">
            <v>IKK 1.1</v>
          </cell>
        </row>
      </sheetData>
      <sheetData sheetId="1"/>
      <sheetData sheetId="2"/>
      <sheetData sheetId="3"/>
      <sheetData sheetId="4"/>
      <sheetData sheetId="5">
        <row r="15">
          <cell r="A15" t="str">
            <v>Istimewa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zoomScale="80" zoomScaleNormal="80" workbookViewId="0">
      <selection activeCell="B3" sqref="B3:B9"/>
    </sheetView>
  </sheetViews>
  <sheetFormatPr defaultColWidth="9.140625" defaultRowHeight="15.75"/>
  <cols>
    <col min="1" max="1" width="49.140625" style="40" customWidth="1"/>
    <col min="2" max="2" width="65.140625" style="40" customWidth="1"/>
    <col min="3" max="3" width="17.85546875" style="33" customWidth="1"/>
    <col min="4" max="16384" width="9.140625" style="39"/>
  </cols>
  <sheetData>
    <row r="1" spans="1:3" s="33" customFormat="1" ht="28.5" customHeight="1">
      <c r="A1" s="127" t="s">
        <v>97</v>
      </c>
      <c r="B1" s="127"/>
      <c r="C1" s="127"/>
    </row>
    <row r="2" spans="1:3" s="36" customFormat="1" ht="38.25" customHeight="1" thickBot="1">
      <c r="A2" s="34" t="s">
        <v>98</v>
      </c>
      <c r="B2" s="34" t="s">
        <v>99</v>
      </c>
      <c r="C2" s="35" t="s">
        <v>100</v>
      </c>
    </row>
    <row r="3" spans="1:3" ht="66.599999999999994" customHeight="1" thickBot="1">
      <c r="A3" s="119" t="s">
        <v>185</v>
      </c>
      <c r="B3" s="117" t="s">
        <v>186</v>
      </c>
      <c r="C3" s="118">
        <v>86</v>
      </c>
    </row>
    <row r="4" spans="1:3" ht="66.599999999999994" customHeight="1" thickBot="1">
      <c r="A4" s="119"/>
      <c r="B4" s="117" t="s">
        <v>187</v>
      </c>
      <c r="C4" s="118">
        <v>26.73</v>
      </c>
    </row>
    <row r="5" spans="1:3" ht="66.599999999999994" customHeight="1" thickBot="1">
      <c r="A5" s="128" t="s">
        <v>190</v>
      </c>
      <c r="B5" s="117" t="s">
        <v>188</v>
      </c>
      <c r="C5" s="118">
        <v>44.45</v>
      </c>
    </row>
    <row r="6" spans="1:3" ht="66.599999999999994" customHeight="1" thickBot="1">
      <c r="A6" s="129"/>
      <c r="B6" s="117" t="s">
        <v>189</v>
      </c>
      <c r="C6" s="120">
        <v>44.14</v>
      </c>
    </row>
    <row r="7" spans="1:3" ht="54" customHeight="1">
      <c r="A7" s="37" t="s">
        <v>191</v>
      </c>
      <c r="B7" s="37" t="s">
        <v>192</v>
      </c>
      <c r="C7" s="38">
        <v>44.98</v>
      </c>
    </row>
    <row r="8" spans="1:3" ht="35.25" customHeight="1">
      <c r="A8" s="37" t="s">
        <v>193</v>
      </c>
      <c r="B8" s="37" t="s">
        <v>194</v>
      </c>
      <c r="C8" s="38" t="s">
        <v>106</v>
      </c>
    </row>
    <row r="9" spans="1:3" ht="35.25" customHeight="1">
      <c r="A9" s="37"/>
      <c r="B9" s="37" t="s">
        <v>195</v>
      </c>
      <c r="C9" s="38">
        <v>91</v>
      </c>
    </row>
    <row r="11" spans="1:3">
      <c r="A11" s="39" t="s">
        <v>101</v>
      </c>
    </row>
  </sheetData>
  <mergeCells count="2">
    <mergeCell ref="A1:C1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"/>
  <sheetViews>
    <sheetView showGridLines="0" zoomScale="55" zoomScaleNormal="55" workbookViewId="0"/>
  </sheetViews>
  <sheetFormatPr defaultColWidth="14.42578125" defaultRowHeight="15" customHeight="1"/>
  <cols>
    <col min="1" max="1" width="13.7109375" customWidth="1"/>
    <col min="2" max="4" width="15.7109375" customWidth="1"/>
    <col min="5" max="5" width="10.140625" customWidth="1"/>
    <col min="6" max="11" width="8.7109375" customWidth="1"/>
  </cols>
  <sheetData>
    <row r="1" spans="1:5" ht="14.25" customHeight="1"/>
    <row r="2" spans="1:5" ht="14.25" customHeight="1">
      <c r="A2" s="283" t="s">
        <v>10</v>
      </c>
      <c r="B2" s="224"/>
    </row>
    <row r="3" spans="1:5" ht="82.5" customHeight="1">
      <c r="A3" s="16" t="s">
        <v>61</v>
      </c>
      <c r="B3" s="17" t="str">
        <f>D15</f>
        <v>KURANG/MISS CONDUCT</v>
      </c>
      <c r="C3" s="18" t="str">
        <f>D12</f>
        <v>BAIK</v>
      </c>
      <c r="D3" s="18" t="str">
        <f>D9</f>
        <v>SANGAT BAIK</v>
      </c>
    </row>
    <row r="4" spans="1:5" ht="82.5" customHeight="1">
      <c r="A4" s="16" t="s">
        <v>62</v>
      </c>
      <c r="B4" s="17" t="str">
        <f>D16</f>
        <v>KURANG/MISS CONDUCT</v>
      </c>
      <c r="C4" s="18" t="str">
        <f>D13</f>
        <v>BAIK</v>
      </c>
      <c r="D4" s="18" t="str">
        <f>D10</f>
        <v>BAIK</v>
      </c>
    </row>
    <row r="5" spans="1:5" ht="82.5" customHeight="1">
      <c r="A5" s="16" t="s">
        <v>63</v>
      </c>
      <c r="B5" s="19" t="str">
        <f>D17</f>
        <v>SANGAT KURANG</v>
      </c>
      <c r="C5" s="20" t="str">
        <f>D14</f>
        <v>BUTUH PERBAIKAN</v>
      </c>
      <c r="D5" s="20" t="str">
        <f>D11</f>
        <v>BUTUH PERBAIKAN</v>
      </c>
      <c r="E5" s="284" t="s">
        <v>15</v>
      </c>
    </row>
    <row r="6" spans="1:5" ht="14.25" customHeight="1">
      <c r="A6" s="21"/>
      <c r="B6" s="22" t="s">
        <v>63</v>
      </c>
      <c r="C6" s="22" t="s">
        <v>64</v>
      </c>
      <c r="D6" s="22" t="s">
        <v>65</v>
      </c>
      <c r="E6" s="224"/>
    </row>
    <row r="7" spans="1:5" ht="14.25" customHeight="1"/>
    <row r="8" spans="1:5" ht="45" customHeight="1">
      <c r="A8" s="23" t="s">
        <v>66</v>
      </c>
      <c r="B8" s="23" t="s">
        <v>67</v>
      </c>
      <c r="C8" s="23" t="s">
        <v>68</v>
      </c>
      <c r="D8" s="23" t="s">
        <v>69</v>
      </c>
      <c r="E8" s="24"/>
    </row>
    <row r="9" spans="1:5" ht="45" customHeight="1">
      <c r="A9" s="25" t="s">
        <v>61</v>
      </c>
      <c r="B9" s="25" t="s">
        <v>61</v>
      </c>
      <c r="C9" s="25" t="str">
        <f t="shared" ref="C9:C26" si="0">CONCATENATE(A9,B9)</f>
        <v>Di Atas EkspektasiDi Atas Ekspektasi</v>
      </c>
      <c r="D9" s="25" t="s">
        <v>70</v>
      </c>
    </row>
    <row r="10" spans="1:5" ht="45" customHeight="1">
      <c r="A10" s="25" t="s">
        <v>62</v>
      </c>
      <c r="B10" s="25" t="s">
        <v>61</v>
      </c>
      <c r="C10" s="25" t="str">
        <f t="shared" si="0"/>
        <v>Sesuai EkspektasiDi Atas Ekspektasi</v>
      </c>
      <c r="D10" s="25" t="s">
        <v>71</v>
      </c>
    </row>
    <row r="11" spans="1:5" ht="45" customHeight="1">
      <c r="A11" s="25" t="s">
        <v>63</v>
      </c>
      <c r="B11" s="25" t="s">
        <v>61</v>
      </c>
      <c r="C11" s="25" t="str">
        <f t="shared" si="0"/>
        <v>Di Bawah EkspektasiDi Atas Ekspektasi</v>
      </c>
      <c r="D11" s="25" t="s">
        <v>72</v>
      </c>
    </row>
    <row r="12" spans="1:5" ht="45" customHeight="1">
      <c r="A12" s="25" t="s">
        <v>61</v>
      </c>
      <c r="B12" s="25" t="s">
        <v>62</v>
      </c>
      <c r="C12" s="25" t="str">
        <f t="shared" si="0"/>
        <v>Di Atas EkspektasiSesuai Ekspektasi</v>
      </c>
      <c r="D12" s="25" t="s">
        <v>71</v>
      </c>
    </row>
    <row r="13" spans="1:5" ht="45" customHeight="1">
      <c r="A13" s="25" t="s">
        <v>62</v>
      </c>
      <c r="B13" s="25" t="s">
        <v>62</v>
      </c>
      <c r="C13" s="25" t="str">
        <f t="shared" si="0"/>
        <v>Sesuai EkspektasiSesuai Ekspektasi</v>
      </c>
      <c r="D13" s="25" t="s">
        <v>71</v>
      </c>
    </row>
    <row r="14" spans="1:5" ht="45" customHeight="1">
      <c r="A14" s="25" t="s">
        <v>63</v>
      </c>
      <c r="B14" s="25" t="s">
        <v>62</v>
      </c>
      <c r="C14" s="25" t="str">
        <f t="shared" si="0"/>
        <v>Di Bawah EkspektasiSesuai Ekspektasi</v>
      </c>
      <c r="D14" s="25" t="s">
        <v>72</v>
      </c>
    </row>
    <row r="15" spans="1:5" ht="45" customHeight="1">
      <c r="A15" s="25" t="s">
        <v>61</v>
      </c>
      <c r="B15" s="25" t="s">
        <v>63</v>
      </c>
      <c r="C15" s="25" t="str">
        <f t="shared" si="0"/>
        <v>Di Atas EkspektasiDi Bawah Ekspektasi</v>
      </c>
      <c r="D15" s="25" t="s">
        <v>73</v>
      </c>
    </row>
    <row r="16" spans="1:5" ht="45" customHeight="1">
      <c r="A16" s="25" t="s">
        <v>62</v>
      </c>
      <c r="B16" s="25" t="s">
        <v>63</v>
      </c>
      <c r="C16" s="25" t="str">
        <f t="shared" si="0"/>
        <v>Sesuai EkspektasiDi Bawah Ekspektasi</v>
      </c>
      <c r="D16" s="25" t="s">
        <v>74</v>
      </c>
    </row>
    <row r="17" spans="1:4" ht="45" customHeight="1">
      <c r="A17" s="25" t="s">
        <v>63</v>
      </c>
      <c r="B17" s="25" t="s">
        <v>63</v>
      </c>
      <c r="C17" s="25" t="str">
        <f t="shared" si="0"/>
        <v>Di Bawah EkspektasiDi Bawah Ekspektasi</v>
      </c>
      <c r="D17" s="25" t="s">
        <v>75</v>
      </c>
    </row>
    <row r="18" spans="1:4" ht="45" customHeight="1">
      <c r="A18" s="25" t="s">
        <v>61</v>
      </c>
      <c r="B18" s="25" t="s">
        <v>61</v>
      </c>
      <c r="C18" s="25" t="str">
        <f t="shared" si="0"/>
        <v>Di Atas EkspektasiDi Atas Ekspektasi</v>
      </c>
      <c r="D18" s="25" t="s">
        <v>70</v>
      </c>
    </row>
    <row r="19" spans="1:4" ht="45" customHeight="1">
      <c r="A19" s="25" t="s">
        <v>61</v>
      </c>
      <c r="B19" s="25" t="s">
        <v>62</v>
      </c>
      <c r="C19" s="25" t="str">
        <f t="shared" si="0"/>
        <v>Di Atas EkspektasiSesuai Ekspektasi</v>
      </c>
      <c r="D19" s="25" t="s">
        <v>71</v>
      </c>
    </row>
    <row r="20" spans="1:4" ht="45" customHeight="1">
      <c r="A20" s="25" t="s">
        <v>61</v>
      </c>
      <c r="B20" s="25" t="s">
        <v>63</v>
      </c>
      <c r="C20" s="25" t="str">
        <f t="shared" si="0"/>
        <v>Di Atas EkspektasiDi Bawah Ekspektasi</v>
      </c>
      <c r="D20" s="25" t="s">
        <v>76</v>
      </c>
    </row>
    <row r="21" spans="1:4" ht="45" customHeight="1">
      <c r="A21" s="25" t="s">
        <v>62</v>
      </c>
      <c r="B21" s="25" t="s">
        <v>61</v>
      </c>
      <c r="C21" s="25" t="str">
        <f t="shared" si="0"/>
        <v>Sesuai EkspektasiDi Atas Ekspektasi</v>
      </c>
      <c r="D21" s="25" t="s">
        <v>71</v>
      </c>
    </row>
    <row r="22" spans="1:4" ht="45" customHeight="1">
      <c r="A22" s="25" t="s">
        <v>62</v>
      </c>
      <c r="B22" s="25" t="s">
        <v>62</v>
      </c>
      <c r="C22" s="25" t="str">
        <f t="shared" si="0"/>
        <v>Sesuai EkspektasiSesuai Ekspektasi</v>
      </c>
      <c r="D22" s="25" t="s">
        <v>71</v>
      </c>
    </row>
    <row r="23" spans="1:4" ht="45" customHeight="1">
      <c r="A23" s="25" t="s">
        <v>62</v>
      </c>
      <c r="B23" s="25" t="s">
        <v>63</v>
      </c>
      <c r="C23" s="25" t="str">
        <f t="shared" si="0"/>
        <v>Sesuai EkspektasiDi Bawah Ekspektasi</v>
      </c>
      <c r="D23" s="25" t="s">
        <v>77</v>
      </c>
    </row>
    <row r="24" spans="1:4" ht="45" customHeight="1">
      <c r="A24" s="25" t="s">
        <v>63</v>
      </c>
      <c r="B24" s="25" t="s">
        <v>61</v>
      </c>
      <c r="C24" s="25" t="str">
        <f t="shared" si="0"/>
        <v>Di Bawah EkspektasiDi Atas Ekspektasi</v>
      </c>
      <c r="D24" s="25" t="s">
        <v>72</v>
      </c>
    </row>
    <row r="25" spans="1:4" ht="45" customHeight="1">
      <c r="A25" s="25" t="s">
        <v>63</v>
      </c>
      <c r="B25" s="25" t="s">
        <v>62</v>
      </c>
      <c r="C25" s="25" t="str">
        <f t="shared" si="0"/>
        <v>Di Bawah EkspektasiSesuai Ekspektasi</v>
      </c>
      <c r="D25" s="25" t="s">
        <v>72</v>
      </c>
    </row>
    <row r="26" spans="1:4" ht="45" customHeight="1">
      <c r="A26" s="25" t="s">
        <v>63</v>
      </c>
      <c r="B26" s="25" t="s">
        <v>63</v>
      </c>
      <c r="C26" s="25" t="str">
        <f t="shared" si="0"/>
        <v>Di Bawah EkspektasiDi Bawah Ekspektasi</v>
      </c>
      <c r="D26" s="25" t="s">
        <v>75</v>
      </c>
    </row>
    <row r="27" spans="1:4" ht="14.25" customHeight="1"/>
    <row r="28" spans="1:4" ht="14.25" customHeight="1"/>
    <row r="29" spans="1:4" ht="14.25" customHeight="1"/>
    <row r="30" spans="1:4" ht="14.25" customHeight="1"/>
    <row r="31" spans="1:4" ht="14.25" customHeight="1"/>
    <row r="32" spans="1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A2:B2"/>
    <mergeCell ref="E5:E6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0"/>
  <sheetViews>
    <sheetView topLeftCell="A7" workbookViewId="0">
      <selection activeCell="D16" sqref="D16"/>
    </sheetView>
  </sheetViews>
  <sheetFormatPr defaultColWidth="14.42578125" defaultRowHeight="15" customHeight="1"/>
  <cols>
    <col min="1" max="1" width="20.7109375" customWidth="1"/>
    <col min="2" max="2" width="20.140625" customWidth="1"/>
    <col min="3" max="6" width="8.7109375" customWidth="1"/>
    <col min="7" max="7" width="13.42578125" customWidth="1"/>
    <col min="8" max="11" width="8.7109375" customWidth="1"/>
  </cols>
  <sheetData>
    <row r="1" spans="1:11" ht="14.25" customHeight="1">
      <c r="A1" s="285" t="str">
        <f>'Evaluasi Pegawai'!A14</f>
        <v>ISTIMEWA/ BAIK/ BUTUH PERBAIKAN/ KURANG/ SANGAT KURANG</v>
      </c>
      <c r="B1" s="213"/>
      <c r="D1" s="18" t="s">
        <v>78</v>
      </c>
      <c r="E1" s="18" t="s">
        <v>79</v>
      </c>
      <c r="F1" s="18" t="s">
        <v>80</v>
      </c>
      <c r="G1" s="18" t="s">
        <v>92</v>
      </c>
      <c r="H1" s="18" t="s">
        <v>82</v>
      </c>
    </row>
    <row r="2" spans="1:11" ht="14.25" customHeight="1">
      <c r="A2" s="23" t="s">
        <v>83</v>
      </c>
      <c r="B2" s="30" t="str">
        <f>"KURVA DISTRIBUSI
PREDIKAT KINERJA PEGAWAI DENGAN
CAPAIAN KINERJA ORGANISASI "&amp;A1</f>
        <v>KURVA DISTRIBUSI
PREDIKAT KINERJA PEGAWAI DENGAN
CAPAIAN KINERJA ORGANISASI ISTIMEWA/ BAIK/ BUTUH PERBAIKAN/ KURANG/ SANGAT KURANG</v>
      </c>
      <c r="D2" s="18" t="s">
        <v>84</v>
      </c>
      <c r="E2" s="18" t="s">
        <v>84</v>
      </c>
      <c r="F2" s="18" t="s">
        <v>84</v>
      </c>
      <c r="G2" s="18" t="s">
        <v>84</v>
      </c>
      <c r="H2" s="18" t="s">
        <v>84</v>
      </c>
    </row>
    <row r="3" spans="1:11" ht="30" customHeight="1">
      <c r="A3" s="18" t="s">
        <v>93</v>
      </c>
      <c r="B3" s="31" t="e">
        <f>HLOOKUP($A$1,$D$1:$H$8,3,0)</f>
        <v>#N/A</v>
      </c>
      <c r="C3" s="1"/>
      <c r="D3" s="27">
        <f>CD!B3</f>
        <v>0</v>
      </c>
      <c r="E3" s="27">
        <f>CD!E3</f>
        <v>8.3333333333333321</v>
      </c>
      <c r="F3" s="27">
        <f>CD!H3</f>
        <v>12.5</v>
      </c>
      <c r="G3" s="27">
        <f>CD!K3</f>
        <v>8.3333333333333321</v>
      </c>
      <c r="H3" s="27">
        <f>CD!N3</f>
        <v>54.166666666666664</v>
      </c>
      <c r="I3" s="1"/>
      <c r="J3" s="1"/>
      <c r="K3" s="1"/>
    </row>
    <row r="4" spans="1:11" ht="30" customHeight="1">
      <c r="A4" s="18" t="s">
        <v>94</v>
      </c>
      <c r="B4" s="31" t="e">
        <f>HLOOKUP($A$1,$D$1:$H$8,4,0)</f>
        <v>#N/A</v>
      </c>
      <c r="C4" s="1"/>
      <c r="D4" s="27">
        <f>CD!B4</f>
        <v>8.2284432870370364E-2</v>
      </c>
      <c r="E4" s="27">
        <f>CD!E4</f>
        <v>12.5</v>
      </c>
      <c r="F4" s="27">
        <f>CD!H4</f>
        <v>16.666666666666664</v>
      </c>
      <c r="G4" s="27">
        <f>CD!K4</f>
        <v>45.833333333333329</v>
      </c>
      <c r="H4" s="27">
        <f>CD!N4</f>
        <v>29.166666666666668</v>
      </c>
      <c r="I4" s="1"/>
      <c r="J4" s="1"/>
      <c r="K4" s="1"/>
    </row>
    <row r="5" spans="1:11" ht="30" customHeight="1">
      <c r="A5" s="18" t="s">
        <v>95</v>
      </c>
      <c r="B5" s="31" t="e">
        <f>HLOOKUP($A$1,$D$1:$H$8,5,0)</f>
        <v>#N/A</v>
      </c>
      <c r="C5" s="1"/>
      <c r="D5" s="27">
        <f>CD!B5</f>
        <v>1.9748263888888888</v>
      </c>
      <c r="E5" s="27">
        <f>CD!E5</f>
        <v>25</v>
      </c>
      <c r="F5" s="27">
        <f>CD!H5</f>
        <v>41.666666666666671</v>
      </c>
      <c r="G5" s="27">
        <f>CD!K5</f>
        <v>25</v>
      </c>
      <c r="H5" s="27">
        <f>CD!N5</f>
        <v>12.5</v>
      </c>
      <c r="I5" s="1"/>
      <c r="J5" s="1"/>
      <c r="K5" s="1"/>
    </row>
    <row r="6" spans="1:11" ht="30" customHeight="1">
      <c r="A6" s="5" t="s">
        <v>79</v>
      </c>
      <c r="B6" s="31" t="e">
        <f>HLOOKUP($A$1,$D$1:$H$8,6,0)</f>
        <v>#N/A</v>
      </c>
      <c r="C6" s="1"/>
      <c r="D6" s="27">
        <f>CD!B6</f>
        <v>15.798611111111111</v>
      </c>
      <c r="E6" s="27">
        <f>CD!E6</f>
        <v>45.833333333333329</v>
      </c>
      <c r="F6" s="27">
        <f>CD!H6</f>
        <v>16.666666666666664</v>
      </c>
      <c r="G6" s="27">
        <f>CD!K6</f>
        <v>12.5</v>
      </c>
      <c r="H6" s="27">
        <f>CD!N6</f>
        <v>4.1666666666666661</v>
      </c>
      <c r="I6" s="1"/>
      <c r="J6" s="1"/>
      <c r="K6" s="1"/>
    </row>
    <row r="7" spans="1:11" ht="30" customHeight="1">
      <c r="A7" s="18" t="s">
        <v>96</v>
      </c>
      <c r="B7" s="31" t="e">
        <f>HLOOKUP($A$1,$D$1:$H$8,7,0)</f>
        <v>#N/A</v>
      </c>
      <c r="C7" s="1"/>
      <c r="D7" s="27">
        <f>CD!B7</f>
        <v>54.166666666666664</v>
      </c>
      <c r="E7" s="27">
        <f>CD!E7</f>
        <v>8.3333333333333321</v>
      </c>
      <c r="F7" s="27">
        <f>CD!H7</f>
        <v>12.5</v>
      </c>
      <c r="G7" s="27">
        <f>CD!K7</f>
        <v>8.3333333333333321</v>
      </c>
      <c r="H7" s="27">
        <f>CD!N7</f>
        <v>0</v>
      </c>
      <c r="I7" s="1"/>
      <c r="J7" s="1"/>
      <c r="K7" s="1"/>
    </row>
    <row r="8" spans="1:11" ht="14.25" customHeight="1">
      <c r="A8" s="6" t="s">
        <v>91</v>
      </c>
      <c r="B8" s="27" t="e">
        <f>SUM(B3:B7)</f>
        <v>#N/A</v>
      </c>
      <c r="D8" s="32"/>
      <c r="E8" s="32"/>
      <c r="F8" s="32"/>
      <c r="G8" s="32"/>
      <c r="H8" s="32"/>
    </row>
    <row r="9" spans="1:11" ht="14.25" customHeight="1"/>
    <row r="10" spans="1:11" ht="14.25" customHeight="1"/>
    <row r="11" spans="1:11" ht="14.25" customHeight="1"/>
    <row r="12" spans="1:11" ht="14.25" customHeight="1">
      <c r="A12" t="s">
        <v>10</v>
      </c>
    </row>
    <row r="13" spans="1:11" ht="14.25" customHeight="1">
      <c r="A13">
        <v>1</v>
      </c>
      <c r="B13" t="s">
        <v>145</v>
      </c>
      <c r="C13">
        <v>3</v>
      </c>
    </row>
    <row r="14" spans="1:11" ht="14.25" customHeight="1">
      <c r="A14">
        <v>2</v>
      </c>
      <c r="B14" t="s">
        <v>58</v>
      </c>
      <c r="C14">
        <v>2</v>
      </c>
    </row>
    <row r="15" spans="1:11" ht="14.25" customHeight="1">
      <c r="A15">
        <v>3</v>
      </c>
      <c r="B15" t="s">
        <v>146</v>
      </c>
      <c r="C15">
        <v>1</v>
      </c>
    </row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F66"/>
  <sheetViews>
    <sheetView topLeftCell="A4" zoomScale="90" zoomScaleNormal="90" workbookViewId="0">
      <selection activeCell="B21" sqref="B21:F21"/>
    </sheetView>
  </sheetViews>
  <sheetFormatPr defaultColWidth="9.140625" defaultRowHeight="15"/>
  <cols>
    <col min="1" max="1" width="5" style="55" customWidth="1"/>
    <col min="2" max="2" width="27.7109375" style="55" bestFit="1" customWidth="1"/>
    <col min="3" max="3" width="41.28515625" style="55" customWidth="1"/>
    <col min="4" max="4" width="4.85546875" style="55" bestFit="1" customWidth="1"/>
    <col min="5" max="5" width="29.42578125" style="55" bestFit="1" customWidth="1"/>
    <col min="6" max="6" width="40" style="55" customWidth="1"/>
    <col min="7" max="16384" width="9.140625" style="55"/>
  </cols>
  <sheetData>
    <row r="1" spans="1:6">
      <c r="A1" s="147" t="s">
        <v>0</v>
      </c>
      <c r="B1" s="147"/>
      <c r="C1" s="147"/>
      <c r="D1" s="147"/>
      <c r="E1" s="147"/>
      <c r="F1" s="147"/>
    </row>
    <row r="2" spans="1:6">
      <c r="A2" s="147" t="s">
        <v>116</v>
      </c>
      <c r="B2" s="147"/>
      <c r="C2" s="147"/>
      <c r="D2" s="147"/>
      <c r="E2" s="147"/>
      <c r="F2" s="147"/>
    </row>
    <row r="3" spans="1:6">
      <c r="A3" s="147" t="s">
        <v>117</v>
      </c>
      <c r="B3" s="147"/>
      <c r="C3" s="147"/>
      <c r="D3" s="147"/>
      <c r="E3" s="147"/>
      <c r="F3" s="147"/>
    </row>
    <row r="4" spans="1:6">
      <c r="A4" s="54"/>
      <c r="B4" s="54"/>
      <c r="C4" s="54"/>
      <c r="D4" s="54"/>
      <c r="E4" s="54"/>
      <c r="F4" s="54"/>
    </row>
    <row r="5" spans="1:6">
      <c r="A5" s="56" t="s">
        <v>118</v>
      </c>
      <c r="C5" s="56"/>
      <c r="F5" s="57" t="s">
        <v>119</v>
      </c>
    </row>
    <row r="6" spans="1:6">
      <c r="A6" s="58" t="s">
        <v>120</v>
      </c>
      <c r="B6" s="148" t="s">
        <v>121</v>
      </c>
      <c r="C6" s="148"/>
      <c r="D6" s="58" t="s">
        <v>120</v>
      </c>
      <c r="E6" s="148" t="s">
        <v>4</v>
      </c>
      <c r="F6" s="148"/>
    </row>
    <row r="7" spans="1:6">
      <c r="A7" s="59">
        <v>1</v>
      </c>
      <c r="B7" s="59" t="s">
        <v>122</v>
      </c>
      <c r="C7" s="59"/>
      <c r="D7" s="59">
        <v>1</v>
      </c>
      <c r="E7" s="59" t="s">
        <v>5</v>
      </c>
      <c r="F7" s="59"/>
    </row>
    <row r="8" spans="1:6">
      <c r="A8" s="59">
        <v>2</v>
      </c>
      <c r="B8" s="59" t="s">
        <v>123</v>
      </c>
      <c r="C8" s="59"/>
      <c r="D8" s="59">
        <v>2</v>
      </c>
      <c r="E8" s="59" t="s">
        <v>124</v>
      </c>
      <c r="F8" s="59"/>
    </row>
    <row r="9" spans="1:6">
      <c r="A9" s="59">
        <v>3</v>
      </c>
      <c r="B9" s="59" t="s">
        <v>125</v>
      </c>
      <c r="C9" s="59"/>
      <c r="D9" s="59">
        <v>3</v>
      </c>
      <c r="E9" s="59" t="s">
        <v>126</v>
      </c>
      <c r="F9" s="59"/>
    </row>
    <row r="10" spans="1:6">
      <c r="A10" s="59">
        <v>4</v>
      </c>
      <c r="B10" s="59" t="s">
        <v>127</v>
      </c>
      <c r="C10" s="59" t="s">
        <v>196</v>
      </c>
      <c r="D10" s="59">
        <v>4</v>
      </c>
      <c r="E10" s="59" t="s">
        <v>8</v>
      </c>
      <c r="F10" s="59" t="s">
        <v>197</v>
      </c>
    </row>
    <row r="11" spans="1:6">
      <c r="A11" s="59">
        <v>5</v>
      </c>
      <c r="B11" s="59" t="s">
        <v>128</v>
      </c>
      <c r="C11" s="59" t="s">
        <v>198</v>
      </c>
      <c r="D11" s="59">
        <v>5</v>
      </c>
      <c r="E11" s="59" t="s">
        <v>9</v>
      </c>
      <c r="F11" s="59"/>
    </row>
    <row r="12" spans="1:6" s="60" customFormat="1" ht="14.25">
      <c r="A12" s="140" t="s">
        <v>10</v>
      </c>
      <c r="B12" s="140"/>
      <c r="C12" s="140"/>
      <c r="D12" s="140"/>
      <c r="E12" s="140"/>
      <c r="F12" s="140"/>
    </row>
    <row r="13" spans="1:6">
      <c r="A13" s="140" t="s">
        <v>13</v>
      </c>
      <c r="B13" s="140"/>
      <c r="C13" s="140"/>
      <c r="D13" s="140"/>
      <c r="E13" s="140"/>
      <c r="F13" s="140"/>
    </row>
    <row r="14" spans="1:6">
      <c r="A14" s="59">
        <v>1</v>
      </c>
      <c r="B14" s="139" t="s">
        <v>199</v>
      </c>
      <c r="C14" s="139"/>
      <c r="D14" s="139"/>
      <c r="E14" s="139"/>
      <c r="F14" s="139"/>
    </row>
    <row r="15" spans="1:6" ht="65.099999999999994" customHeight="1">
      <c r="A15" s="59"/>
      <c r="B15" s="146" t="s">
        <v>203</v>
      </c>
      <c r="C15" s="138"/>
      <c r="D15" s="138"/>
      <c r="E15" s="138"/>
      <c r="F15" s="138"/>
    </row>
    <row r="16" spans="1:6">
      <c r="A16" s="59">
        <v>2</v>
      </c>
      <c r="B16" s="139" t="s">
        <v>200</v>
      </c>
      <c r="C16" s="139"/>
      <c r="D16" s="139"/>
      <c r="E16" s="139"/>
      <c r="F16" s="139"/>
    </row>
    <row r="17" spans="1:6" ht="39.75" customHeight="1">
      <c r="A17" s="59"/>
      <c r="B17" s="146" t="s">
        <v>204</v>
      </c>
      <c r="C17" s="138"/>
      <c r="D17" s="138"/>
      <c r="E17" s="138"/>
      <c r="F17" s="138"/>
    </row>
    <row r="18" spans="1:6">
      <c r="A18" s="59">
        <v>3</v>
      </c>
      <c r="B18" s="139" t="s">
        <v>201</v>
      </c>
      <c r="C18" s="139"/>
      <c r="D18" s="139"/>
      <c r="E18" s="139"/>
      <c r="F18" s="139"/>
    </row>
    <row r="19" spans="1:6" ht="39.75" customHeight="1">
      <c r="A19" s="59"/>
      <c r="B19" s="146" t="s">
        <v>204</v>
      </c>
      <c r="C19" s="138"/>
      <c r="D19" s="138"/>
      <c r="E19" s="138"/>
      <c r="F19" s="138"/>
    </row>
    <row r="20" spans="1:6">
      <c r="A20" s="59">
        <v>4</v>
      </c>
      <c r="B20" s="139" t="s">
        <v>202</v>
      </c>
      <c r="C20" s="139"/>
      <c r="D20" s="139"/>
      <c r="E20" s="139"/>
      <c r="F20" s="139"/>
    </row>
    <row r="21" spans="1:6" ht="39.75" customHeight="1">
      <c r="A21" s="59"/>
      <c r="B21" s="138" t="s">
        <v>130</v>
      </c>
      <c r="C21" s="138"/>
      <c r="D21" s="138"/>
      <c r="E21" s="138"/>
      <c r="F21" s="138"/>
    </row>
    <row r="22" spans="1:6">
      <c r="A22" s="59">
        <v>5</v>
      </c>
      <c r="B22" s="139" t="s">
        <v>129</v>
      </c>
      <c r="C22" s="139"/>
      <c r="D22" s="139"/>
      <c r="E22" s="139"/>
      <c r="F22" s="139"/>
    </row>
    <row r="23" spans="1:6" ht="39.75" customHeight="1">
      <c r="A23" s="59"/>
      <c r="B23" s="138" t="s">
        <v>130</v>
      </c>
      <c r="C23" s="138"/>
      <c r="D23" s="138"/>
      <c r="E23" s="138"/>
      <c r="F23" s="138"/>
    </row>
    <row r="24" spans="1:6">
      <c r="A24" s="59" t="s">
        <v>131</v>
      </c>
      <c r="B24" s="139"/>
      <c r="C24" s="139"/>
      <c r="D24" s="139"/>
      <c r="E24" s="139"/>
      <c r="F24" s="139"/>
    </row>
    <row r="25" spans="1:6">
      <c r="A25" s="140" t="s">
        <v>14</v>
      </c>
      <c r="B25" s="140"/>
      <c r="C25" s="140"/>
      <c r="D25" s="140"/>
      <c r="E25" s="140"/>
      <c r="F25" s="140"/>
    </row>
    <row r="26" spans="1:6">
      <c r="A26" s="59">
        <v>1</v>
      </c>
      <c r="B26" s="139" t="s">
        <v>132</v>
      </c>
      <c r="C26" s="139"/>
      <c r="D26" s="139"/>
      <c r="E26" s="139"/>
      <c r="F26" s="139"/>
    </row>
    <row r="27" spans="1:6" ht="34.5" customHeight="1">
      <c r="A27" s="59"/>
      <c r="B27" s="138" t="s">
        <v>130</v>
      </c>
      <c r="C27" s="138"/>
      <c r="D27" s="138"/>
      <c r="E27" s="138"/>
      <c r="F27" s="138"/>
    </row>
    <row r="28" spans="1:6">
      <c r="A28" s="59">
        <v>2</v>
      </c>
      <c r="B28" s="139" t="s">
        <v>132</v>
      </c>
      <c r="C28" s="139"/>
      <c r="D28" s="139"/>
      <c r="E28" s="139"/>
      <c r="F28" s="139"/>
    </row>
    <row r="29" spans="1:6" ht="34.5" customHeight="1">
      <c r="A29" s="59"/>
      <c r="B29" s="138" t="s">
        <v>130</v>
      </c>
      <c r="C29" s="138"/>
      <c r="D29" s="138"/>
      <c r="E29" s="138"/>
      <c r="F29" s="138"/>
    </row>
    <row r="30" spans="1:6">
      <c r="A30" s="140" t="s">
        <v>133</v>
      </c>
      <c r="B30" s="140"/>
      <c r="C30" s="140"/>
      <c r="D30" s="140"/>
      <c r="E30" s="140"/>
      <c r="F30" s="140"/>
    </row>
    <row r="31" spans="1:6">
      <c r="A31" s="141">
        <v>1</v>
      </c>
      <c r="B31" s="134" t="s">
        <v>16</v>
      </c>
      <c r="C31" s="134"/>
      <c r="D31" s="134"/>
      <c r="E31" s="134"/>
      <c r="F31" s="134"/>
    </row>
    <row r="32" spans="1:6">
      <c r="A32" s="142"/>
      <c r="B32" s="135" t="s">
        <v>134</v>
      </c>
      <c r="C32" s="135"/>
      <c r="D32" s="135"/>
      <c r="E32" s="134" t="s">
        <v>18</v>
      </c>
      <c r="F32" s="134"/>
    </row>
    <row r="33" spans="1:6" ht="15" customHeight="1">
      <c r="A33" s="142"/>
      <c r="B33" s="135" t="s">
        <v>19</v>
      </c>
      <c r="C33" s="135"/>
      <c r="D33" s="135"/>
      <c r="E33" s="144"/>
      <c r="F33" s="145"/>
    </row>
    <row r="34" spans="1:6" ht="15" customHeight="1">
      <c r="A34" s="143"/>
      <c r="B34" s="135" t="s">
        <v>20</v>
      </c>
      <c r="C34" s="135"/>
      <c r="D34" s="135"/>
      <c r="E34" s="144"/>
      <c r="F34" s="145"/>
    </row>
    <row r="35" spans="1:6">
      <c r="A35" s="131">
        <v>2</v>
      </c>
      <c r="B35" s="134" t="s">
        <v>21</v>
      </c>
      <c r="C35" s="134"/>
      <c r="D35" s="134"/>
      <c r="E35" s="134"/>
      <c r="F35" s="134"/>
    </row>
    <row r="36" spans="1:6">
      <c r="A36" s="132"/>
      <c r="B36" s="135" t="s">
        <v>135</v>
      </c>
      <c r="C36" s="135"/>
      <c r="D36" s="135"/>
      <c r="E36" s="134" t="s">
        <v>18</v>
      </c>
      <c r="F36" s="134"/>
    </row>
    <row r="37" spans="1:6" ht="32.25" customHeight="1">
      <c r="A37" s="132"/>
      <c r="B37" s="135" t="s">
        <v>136</v>
      </c>
      <c r="C37" s="135"/>
      <c r="D37" s="135"/>
      <c r="E37" s="136"/>
      <c r="F37" s="136"/>
    </row>
    <row r="38" spans="1:6">
      <c r="A38" s="133"/>
      <c r="B38" s="135" t="s">
        <v>24</v>
      </c>
      <c r="C38" s="135"/>
      <c r="D38" s="135"/>
      <c r="E38" s="136"/>
      <c r="F38" s="136"/>
    </row>
    <row r="39" spans="1:6">
      <c r="A39" s="131">
        <v>3</v>
      </c>
      <c r="B39" s="134" t="s">
        <v>25</v>
      </c>
      <c r="C39" s="134"/>
      <c r="D39" s="134"/>
      <c r="E39" s="134"/>
      <c r="F39" s="134"/>
    </row>
    <row r="40" spans="1:6" ht="28.5" customHeight="1">
      <c r="A40" s="132"/>
      <c r="B40" s="135" t="s">
        <v>137</v>
      </c>
      <c r="C40" s="135"/>
      <c r="D40" s="135"/>
      <c r="E40" s="134" t="s">
        <v>18</v>
      </c>
      <c r="F40" s="134"/>
    </row>
    <row r="41" spans="1:6">
      <c r="A41" s="132"/>
      <c r="B41" s="135" t="s">
        <v>27</v>
      </c>
      <c r="C41" s="135"/>
      <c r="D41" s="135"/>
      <c r="E41" s="136"/>
      <c r="F41" s="136"/>
    </row>
    <row r="42" spans="1:6">
      <c r="A42" s="133"/>
      <c r="B42" s="135" t="s">
        <v>28</v>
      </c>
      <c r="C42" s="135"/>
      <c r="D42" s="135"/>
      <c r="E42" s="136"/>
      <c r="F42" s="136"/>
    </row>
    <row r="43" spans="1:6">
      <c r="A43" s="131">
        <v>4</v>
      </c>
      <c r="B43" s="134" t="s">
        <v>29</v>
      </c>
      <c r="C43" s="134"/>
      <c r="D43" s="134"/>
      <c r="E43" s="134"/>
      <c r="F43" s="134"/>
    </row>
    <row r="44" spans="1:6">
      <c r="A44" s="132"/>
      <c r="B44" s="135" t="s">
        <v>30</v>
      </c>
      <c r="C44" s="134"/>
      <c r="D44" s="134"/>
      <c r="E44" s="134" t="s">
        <v>18</v>
      </c>
      <c r="F44" s="134"/>
    </row>
    <row r="45" spans="1:6">
      <c r="A45" s="132"/>
      <c r="B45" s="137" t="s">
        <v>31</v>
      </c>
      <c r="C45" s="134"/>
      <c r="D45" s="134"/>
      <c r="E45" s="136"/>
      <c r="F45" s="136"/>
    </row>
    <row r="46" spans="1:6">
      <c r="A46" s="133"/>
      <c r="B46" s="137" t="s">
        <v>32</v>
      </c>
      <c r="C46" s="134"/>
      <c r="D46" s="134"/>
      <c r="E46" s="136"/>
      <c r="F46" s="136"/>
    </row>
    <row r="47" spans="1:6">
      <c r="A47" s="131">
        <v>5</v>
      </c>
      <c r="B47" s="134" t="s">
        <v>33</v>
      </c>
      <c r="C47" s="134"/>
      <c r="D47" s="134"/>
      <c r="E47" s="134"/>
      <c r="F47" s="134"/>
    </row>
    <row r="48" spans="1:6">
      <c r="A48" s="132"/>
      <c r="B48" s="135" t="s">
        <v>138</v>
      </c>
      <c r="C48" s="134"/>
      <c r="D48" s="134"/>
      <c r="E48" s="134" t="s">
        <v>18</v>
      </c>
      <c r="F48" s="134"/>
    </row>
    <row r="49" spans="1:6">
      <c r="A49" s="132"/>
      <c r="B49" s="135" t="s">
        <v>35</v>
      </c>
      <c r="C49" s="134"/>
      <c r="D49" s="134"/>
      <c r="E49" s="136"/>
      <c r="F49" s="136"/>
    </row>
    <row r="50" spans="1:6">
      <c r="A50" s="133"/>
      <c r="B50" s="135" t="s">
        <v>36</v>
      </c>
      <c r="C50" s="134"/>
      <c r="D50" s="134"/>
      <c r="E50" s="136"/>
      <c r="F50" s="136"/>
    </row>
    <row r="51" spans="1:6">
      <c r="A51" s="131">
        <v>6</v>
      </c>
      <c r="B51" s="134" t="s">
        <v>37</v>
      </c>
      <c r="C51" s="134"/>
      <c r="D51" s="134"/>
      <c r="E51" s="134"/>
      <c r="F51" s="134"/>
    </row>
    <row r="52" spans="1:6">
      <c r="A52" s="132"/>
      <c r="B52" s="135" t="s">
        <v>38</v>
      </c>
      <c r="C52" s="134"/>
      <c r="D52" s="134"/>
      <c r="E52" s="134" t="s">
        <v>18</v>
      </c>
      <c r="F52" s="134"/>
    </row>
    <row r="53" spans="1:6">
      <c r="A53" s="132"/>
      <c r="B53" s="135" t="s">
        <v>39</v>
      </c>
      <c r="C53" s="134"/>
      <c r="D53" s="134"/>
      <c r="E53" s="136"/>
      <c r="F53" s="136"/>
    </row>
    <row r="54" spans="1:6">
      <c r="A54" s="133"/>
      <c r="B54" s="135" t="s">
        <v>40</v>
      </c>
      <c r="C54" s="134"/>
      <c r="D54" s="134"/>
      <c r="E54" s="136"/>
      <c r="F54" s="136"/>
    </row>
    <row r="55" spans="1:6">
      <c r="A55" s="131">
        <v>7</v>
      </c>
      <c r="B55" s="134" t="s">
        <v>41</v>
      </c>
      <c r="C55" s="134"/>
      <c r="D55" s="134"/>
      <c r="E55" s="134"/>
      <c r="F55" s="134"/>
    </row>
    <row r="56" spans="1:6">
      <c r="A56" s="132"/>
      <c r="B56" s="135" t="s">
        <v>42</v>
      </c>
      <c r="C56" s="134"/>
      <c r="D56" s="134"/>
      <c r="E56" s="134" t="s">
        <v>18</v>
      </c>
      <c r="F56" s="134"/>
    </row>
    <row r="57" spans="1:6">
      <c r="A57" s="132"/>
      <c r="B57" s="135" t="s">
        <v>43</v>
      </c>
      <c r="C57" s="134"/>
      <c r="D57" s="134"/>
      <c r="E57" s="136"/>
      <c r="F57" s="136"/>
    </row>
    <row r="58" spans="1:6">
      <c r="A58" s="133"/>
      <c r="B58" s="135" t="s">
        <v>139</v>
      </c>
      <c r="C58" s="134"/>
      <c r="D58" s="134"/>
      <c r="E58" s="136"/>
      <c r="F58" s="136"/>
    </row>
    <row r="60" spans="1:6">
      <c r="E60" s="130" t="s">
        <v>140</v>
      </c>
      <c r="F60" s="130"/>
    </row>
    <row r="61" spans="1:6">
      <c r="B61" s="130" t="s">
        <v>141</v>
      </c>
      <c r="C61" s="130"/>
      <c r="D61" s="130"/>
      <c r="E61" s="130" t="s">
        <v>45</v>
      </c>
      <c r="F61" s="130"/>
    </row>
    <row r="62" spans="1:6">
      <c r="B62" s="61"/>
      <c r="C62" s="61"/>
      <c r="D62" s="61"/>
      <c r="E62" s="61"/>
      <c r="F62" s="61"/>
    </row>
    <row r="63" spans="1:6">
      <c r="B63" s="61"/>
      <c r="C63" s="61"/>
      <c r="D63" s="61"/>
      <c r="E63" s="61"/>
      <c r="F63" s="61"/>
    </row>
    <row r="64" spans="1:6">
      <c r="B64" s="61"/>
      <c r="C64" s="61"/>
      <c r="D64" s="61"/>
      <c r="E64" s="61"/>
      <c r="F64" s="61"/>
    </row>
    <row r="65" spans="2:6">
      <c r="B65" s="130">
        <f>C7</f>
        <v>0</v>
      </c>
      <c r="C65" s="130"/>
      <c r="D65" s="130"/>
      <c r="E65" s="130">
        <f>F7</f>
        <v>0</v>
      </c>
      <c r="F65" s="130"/>
    </row>
    <row r="66" spans="2:6">
      <c r="B66" s="130" t="str">
        <f>"NIP "&amp;C8</f>
        <v xml:space="preserve">NIP </v>
      </c>
      <c r="C66" s="130"/>
      <c r="D66" s="130"/>
      <c r="E66" s="130" t="str">
        <f>"NIP "&amp;F8</f>
        <v xml:space="preserve">NIP </v>
      </c>
      <c r="F66" s="130"/>
    </row>
  </sheetData>
  <mergeCells count="87">
    <mergeCell ref="A1:F1"/>
    <mergeCell ref="A2:F2"/>
    <mergeCell ref="A3:F3"/>
    <mergeCell ref="B6:C6"/>
    <mergeCell ref="E6:F6"/>
    <mergeCell ref="A12:F12"/>
    <mergeCell ref="A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A25:F25"/>
    <mergeCell ref="B26:F26"/>
    <mergeCell ref="B27:F27"/>
    <mergeCell ref="B28:F28"/>
    <mergeCell ref="B29:F29"/>
    <mergeCell ref="A30:F30"/>
    <mergeCell ref="A31:A34"/>
    <mergeCell ref="B31:F31"/>
    <mergeCell ref="B32:D32"/>
    <mergeCell ref="E32:F32"/>
    <mergeCell ref="B33:D33"/>
    <mergeCell ref="E33:F33"/>
    <mergeCell ref="B34:D34"/>
    <mergeCell ref="E34:F34"/>
    <mergeCell ref="A35:A38"/>
    <mergeCell ref="B35:F35"/>
    <mergeCell ref="B36:D36"/>
    <mergeCell ref="E36:F36"/>
    <mergeCell ref="B37:D37"/>
    <mergeCell ref="E37:F37"/>
    <mergeCell ref="B38:D38"/>
    <mergeCell ref="E38:F38"/>
    <mergeCell ref="A39:A42"/>
    <mergeCell ref="B39:F39"/>
    <mergeCell ref="B40:D40"/>
    <mergeCell ref="E40:F40"/>
    <mergeCell ref="B41:D41"/>
    <mergeCell ref="E41:F41"/>
    <mergeCell ref="B42:D42"/>
    <mergeCell ref="E42:F42"/>
    <mergeCell ref="A43:A46"/>
    <mergeCell ref="B43:F43"/>
    <mergeCell ref="B44:D44"/>
    <mergeCell ref="E44:F44"/>
    <mergeCell ref="B45:D45"/>
    <mergeCell ref="E45:F45"/>
    <mergeCell ref="B46:D46"/>
    <mergeCell ref="E46:F46"/>
    <mergeCell ref="A47:A50"/>
    <mergeCell ref="B47:F47"/>
    <mergeCell ref="B48:D48"/>
    <mergeCell ref="E48:F48"/>
    <mergeCell ref="B49:D49"/>
    <mergeCell ref="E49:F49"/>
    <mergeCell ref="B50:D50"/>
    <mergeCell ref="E50:F50"/>
    <mergeCell ref="A51:A54"/>
    <mergeCell ref="B51:F51"/>
    <mergeCell ref="B52:D52"/>
    <mergeCell ref="E52:F52"/>
    <mergeCell ref="B53:D53"/>
    <mergeCell ref="E53:F53"/>
    <mergeCell ref="B54:D54"/>
    <mergeCell ref="E54:F54"/>
    <mergeCell ref="A55:A58"/>
    <mergeCell ref="B55:F55"/>
    <mergeCell ref="B56:D56"/>
    <mergeCell ref="E56:F56"/>
    <mergeCell ref="B57:D57"/>
    <mergeCell ref="E57:F57"/>
    <mergeCell ref="B58:D58"/>
    <mergeCell ref="E58:F58"/>
    <mergeCell ref="B66:D66"/>
    <mergeCell ref="E66:F66"/>
    <mergeCell ref="E60:F60"/>
    <mergeCell ref="B61:D61"/>
    <mergeCell ref="E61:F61"/>
    <mergeCell ref="B65:D65"/>
    <mergeCell ref="E65:F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B4" sqref="B4"/>
    </sheetView>
  </sheetViews>
  <sheetFormatPr defaultRowHeight="15"/>
  <cols>
    <col min="1" max="1" width="25.28515625" style="82" customWidth="1"/>
    <col min="2" max="2" width="110.140625" style="82" customWidth="1"/>
  </cols>
  <sheetData>
    <row r="1" spans="1:2">
      <c r="A1" s="149" t="s">
        <v>147</v>
      </c>
      <c r="B1" s="149"/>
    </row>
    <row r="2" spans="1:2">
      <c r="A2" s="75" t="s">
        <v>148</v>
      </c>
      <c r="B2" s="76" t="s">
        <v>149</v>
      </c>
    </row>
    <row r="3" spans="1:2" ht="30">
      <c r="A3" s="77" t="s">
        <v>12</v>
      </c>
      <c r="B3" s="78" t="str">
        <f>'PK Kasatker'!A3</f>
        <v>Meningkatnya kualitas layanan Lembaga Layanan Pendidikan Tinggi (LLDIKTI)</v>
      </c>
    </row>
    <row r="4" spans="1:2" ht="60">
      <c r="A4" s="77" t="s">
        <v>150</v>
      </c>
      <c r="B4" s="78" t="str">
        <f>'PK Kasatker'!B3</f>
        <v>Persentase layanan LLDIKTI yang tepat waktu.</v>
      </c>
    </row>
    <row r="5" spans="1:2">
      <c r="A5" s="77" t="s">
        <v>151</v>
      </c>
      <c r="B5" s="78" t="s">
        <v>184</v>
      </c>
    </row>
    <row r="6" spans="1:2">
      <c r="A6" s="150" t="s">
        <v>152</v>
      </c>
      <c r="B6" s="78" t="s">
        <v>153</v>
      </c>
    </row>
    <row r="7" spans="1:2">
      <c r="A7" s="151"/>
      <c r="B7" s="79"/>
    </row>
    <row r="8" spans="1:2">
      <c r="A8" s="151"/>
      <c r="B8" s="80" t="s">
        <v>154</v>
      </c>
    </row>
    <row r="9" spans="1:2">
      <c r="A9" s="152"/>
      <c r="B9" s="81"/>
    </row>
    <row r="10" spans="1:2" ht="75">
      <c r="A10" s="77" t="s">
        <v>155</v>
      </c>
      <c r="B10" s="78"/>
    </row>
    <row r="11" spans="1:2" ht="30">
      <c r="A11" s="77" t="s">
        <v>156</v>
      </c>
      <c r="B11" s="78" t="s">
        <v>180</v>
      </c>
    </row>
    <row r="12" spans="1:2">
      <c r="A12" s="77" t="s">
        <v>157</v>
      </c>
      <c r="B12" s="78"/>
    </row>
    <row r="13" spans="1:2">
      <c r="A13" s="77" t="s">
        <v>158</v>
      </c>
      <c r="B13" s="78" t="s">
        <v>181</v>
      </c>
    </row>
    <row r="14" spans="1:2">
      <c r="B14" s="83"/>
    </row>
    <row r="15" spans="1:2" ht="30">
      <c r="A15" s="77" t="s">
        <v>12</v>
      </c>
      <c r="B15" s="78"/>
    </row>
    <row r="16" spans="1:2" ht="60">
      <c r="A16" s="77" t="s">
        <v>150</v>
      </c>
      <c r="B16" s="78"/>
    </row>
    <row r="17" spans="1:2">
      <c r="A17" s="77" t="s">
        <v>151</v>
      </c>
      <c r="B17" s="78"/>
    </row>
    <row r="18" spans="1:2">
      <c r="A18" s="150" t="s">
        <v>152</v>
      </c>
      <c r="B18" s="78" t="s">
        <v>153</v>
      </c>
    </row>
    <row r="19" spans="1:2">
      <c r="A19" s="151"/>
      <c r="B19" s="79"/>
    </row>
    <row r="20" spans="1:2">
      <c r="A20" s="151"/>
      <c r="B20" s="80" t="s">
        <v>154</v>
      </c>
    </row>
    <row r="21" spans="1:2">
      <c r="A21" s="152"/>
      <c r="B21" s="81"/>
    </row>
    <row r="22" spans="1:2" ht="75">
      <c r="A22" s="77" t="s">
        <v>155</v>
      </c>
      <c r="B22" s="78"/>
    </row>
    <row r="23" spans="1:2" ht="30">
      <c r="A23" s="77" t="s">
        <v>156</v>
      </c>
      <c r="B23" s="78" t="s">
        <v>180</v>
      </c>
    </row>
    <row r="24" spans="1:2">
      <c r="A24" s="77" t="s">
        <v>157</v>
      </c>
      <c r="B24" s="78"/>
    </row>
    <row r="25" spans="1:2">
      <c r="A25" s="77" t="s">
        <v>158</v>
      </c>
      <c r="B25" s="78" t="s">
        <v>181</v>
      </c>
    </row>
  </sheetData>
  <mergeCells count="3">
    <mergeCell ref="A1:B1"/>
    <mergeCell ref="A6:A9"/>
    <mergeCell ref="A18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zoomScale="90" zoomScaleNormal="90" workbookViewId="0">
      <selection activeCell="G17" sqref="G17"/>
    </sheetView>
  </sheetViews>
  <sheetFormatPr defaultColWidth="9.140625" defaultRowHeight="15"/>
  <cols>
    <col min="1" max="2" width="19.140625" style="43" customWidth="1"/>
    <col min="3" max="5" width="39.42578125" style="43" customWidth="1"/>
    <col min="6" max="9" width="39.85546875" style="43" customWidth="1"/>
    <col min="10" max="16384" width="9.140625" style="43"/>
  </cols>
  <sheetData>
    <row r="1" spans="1:9" ht="15.75">
      <c r="A1" s="41" t="s">
        <v>102</v>
      </c>
      <c r="B1" s="42"/>
      <c r="E1" s="153"/>
      <c r="F1" s="153"/>
    </row>
    <row r="2" spans="1:9" ht="14.25" customHeight="1">
      <c r="A2" s="44" t="s">
        <v>103</v>
      </c>
      <c r="B2" s="44"/>
      <c r="E2" s="45"/>
      <c r="F2" s="45"/>
    </row>
    <row r="3" spans="1:9" ht="14.25" customHeight="1">
      <c r="A3" s="44" t="s">
        <v>104</v>
      </c>
      <c r="B3" s="44"/>
      <c r="E3" s="45"/>
      <c r="F3" s="45"/>
    </row>
    <row r="4" spans="1:9" ht="14.25" customHeight="1">
      <c r="A4" s="44"/>
      <c r="B4" s="44"/>
      <c r="E4" s="45"/>
      <c r="F4" s="45"/>
    </row>
    <row r="5" spans="1:9" s="47" customFormat="1" ht="120">
      <c r="A5" s="46" t="s">
        <v>105</v>
      </c>
      <c r="B5" s="46" t="str">
        <f>'SKP Pimpinan'!C10</f>
        <v>Kepala LLDIKTI Wilayah III DKI Jakarta</v>
      </c>
      <c r="C5" s="121" t="s">
        <v>186</v>
      </c>
      <c r="D5" s="121" t="s">
        <v>187</v>
      </c>
      <c r="E5" s="121" t="s">
        <v>188</v>
      </c>
      <c r="F5" s="121" t="s">
        <v>189</v>
      </c>
      <c r="G5" s="37" t="s">
        <v>192</v>
      </c>
      <c r="H5" s="37" t="s">
        <v>194</v>
      </c>
      <c r="I5" s="37" t="s">
        <v>195</v>
      </c>
    </row>
    <row r="6" spans="1:9" s="45" customFormat="1" ht="30" customHeight="1">
      <c r="A6" s="48" t="s">
        <v>106</v>
      </c>
      <c r="B6" s="48" t="s">
        <v>205</v>
      </c>
      <c r="C6" s="48">
        <v>1</v>
      </c>
      <c r="D6" s="48">
        <v>2</v>
      </c>
      <c r="E6" s="48">
        <v>3</v>
      </c>
      <c r="F6" s="48">
        <v>4</v>
      </c>
      <c r="G6" s="48"/>
      <c r="H6" s="48"/>
      <c r="I6" s="48"/>
    </row>
    <row r="7" spans="1:9" s="45" customFormat="1" ht="30" customHeight="1">
      <c r="A7" s="48"/>
      <c r="B7" s="48"/>
      <c r="C7" s="48"/>
      <c r="D7" s="48"/>
      <c r="E7" s="48"/>
      <c r="F7" s="48"/>
      <c r="G7" s="48"/>
      <c r="H7" s="48"/>
      <c r="I7" s="48"/>
    </row>
    <row r="8" spans="1:9" s="45" customFormat="1" ht="30" customHeight="1">
      <c r="A8" s="48" t="s">
        <v>111</v>
      </c>
      <c r="B8" s="48" t="s">
        <v>206</v>
      </c>
      <c r="C8" s="46"/>
      <c r="D8" s="46"/>
      <c r="E8" s="48"/>
      <c r="F8" s="48"/>
      <c r="G8" s="48"/>
      <c r="H8" s="48"/>
      <c r="I8" s="48"/>
    </row>
    <row r="9" spans="1:9" s="45" customFormat="1" ht="30" customHeight="1">
      <c r="A9" s="48"/>
      <c r="B9" s="48"/>
      <c r="C9" s="48"/>
      <c r="D9" s="49"/>
      <c r="E9" s="48"/>
      <c r="F9" s="48"/>
      <c r="G9" s="48"/>
      <c r="H9" s="48"/>
      <c r="I9" s="48"/>
    </row>
    <row r="10" spans="1:9" s="45" customFormat="1" ht="30" customHeight="1">
      <c r="A10" s="48" t="s">
        <v>113</v>
      </c>
      <c r="B10" s="48" t="s">
        <v>207</v>
      </c>
      <c r="C10" s="48"/>
      <c r="D10" s="48"/>
      <c r="E10" s="48"/>
      <c r="F10" s="48"/>
      <c r="G10" s="48"/>
      <c r="H10" s="48"/>
      <c r="I10" s="48"/>
    </row>
    <row r="11" spans="1:9" s="45" customFormat="1" ht="30" customHeight="1">
      <c r="A11" s="48"/>
      <c r="B11" s="48"/>
      <c r="C11" s="48"/>
      <c r="D11" s="48"/>
      <c r="E11" s="48"/>
      <c r="F11" s="48"/>
      <c r="G11" s="48"/>
      <c r="H11" s="48"/>
      <c r="I11" s="48"/>
    </row>
    <row r="12" spans="1:9" s="45" customFormat="1" ht="30" customHeight="1">
      <c r="A12" s="48" t="s">
        <v>115</v>
      </c>
      <c r="B12" s="48" t="s">
        <v>208</v>
      </c>
      <c r="C12" s="48"/>
      <c r="D12" s="48"/>
      <c r="E12" s="48"/>
      <c r="F12" s="48"/>
      <c r="G12" s="48"/>
      <c r="H12" s="48"/>
      <c r="I12" s="48"/>
    </row>
    <row r="13" spans="1:9" s="45" customFormat="1" ht="30" customHeight="1">
      <c r="A13" s="48"/>
      <c r="B13" s="48"/>
      <c r="C13" s="48"/>
      <c r="D13" s="48"/>
      <c r="E13" s="48"/>
      <c r="F13" s="48"/>
      <c r="G13" s="48"/>
      <c r="H13" s="48"/>
      <c r="I13" s="48"/>
    </row>
    <row r="14" spans="1:9" s="45" customFormat="1" ht="63.6" customHeight="1">
      <c r="A14" s="48" t="s">
        <v>209</v>
      </c>
      <c r="B14" s="48"/>
      <c r="C14" s="46"/>
      <c r="D14" s="46"/>
      <c r="E14" s="122" t="s">
        <v>210</v>
      </c>
      <c r="G14" s="122" t="s">
        <v>214</v>
      </c>
      <c r="H14" s="48"/>
      <c r="I14" s="48"/>
    </row>
    <row r="15" spans="1:9" s="45" customFormat="1" ht="63.6" customHeight="1">
      <c r="A15" s="48"/>
      <c r="B15" s="48"/>
      <c r="C15" s="50"/>
      <c r="D15" s="51"/>
      <c r="E15" s="122" t="s">
        <v>211</v>
      </c>
      <c r="F15" s="48"/>
      <c r="G15" s="122" t="s">
        <v>215</v>
      </c>
      <c r="H15" s="48"/>
      <c r="I15" s="48"/>
    </row>
    <row r="16" spans="1:9" s="45" customFormat="1" ht="45" customHeight="1">
      <c r="A16" s="48"/>
      <c r="B16" s="48"/>
      <c r="C16" s="48"/>
      <c r="D16" s="48"/>
      <c r="E16" s="122" t="s">
        <v>212</v>
      </c>
      <c r="F16" s="48"/>
      <c r="G16" s="122" t="s">
        <v>216</v>
      </c>
      <c r="H16" s="48"/>
      <c r="I16" s="48"/>
    </row>
    <row r="17" spans="1:9" s="45" customFormat="1" ht="45">
      <c r="A17" s="48"/>
      <c r="B17" s="48"/>
      <c r="C17" s="51"/>
      <c r="D17" s="48"/>
      <c r="E17" s="122" t="s">
        <v>213</v>
      </c>
      <c r="F17" s="48"/>
      <c r="G17" s="48"/>
      <c r="H17" s="48"/>
      <c r="I17" s="48"/>
    </row>
    <row r="18" spans="1:9" ht="30" customHeight="1"/>
    <row r="19" spans="1:9" s="52" customFormat="1" ht="15.75">
      <c r="A19" s="41" t="s">
        <v>108</v>
      </c>
      <c r="B19" s="42"/>
      <c r="E19" s="154"/>
      <c r="F19" s="154"/>
    </row>
    <row r="20" spans="1:9" ht="14.25" customHeight="1">
      <c r="A20" s="44" t="s">
        <v>109</v>
      </c>
      <c r="B20" s="44"/>
      <c r="E20" s="45"/>
      <c r="F20" s="45"/>
    </row>
    <row r="21" spans="1:9" ht="14.25" customHeight="1">
      <c r="A21" s="44" t="s">
        <v>110</v>
      </c>
      <c r="B21" s="44"/>
      <c r="E21" s="45"/>
      <c r="F21" s="45"/>
    </row>
    <row r="22" spans="1:9" s="45" customFormat="1" ht="30" customHeight="1">
      <c r="A22" s="46" t="s">
        <v>106</v>
      </c>
      <c r="B22" s="46" t="s">
        <v>107</v>
      </c>
      <c r="C22" s="46">
        <v>1</v>
      </c>
      <c r="D22" s="46">
        <v>2</v>
      </c>
      <c r="E22" s="46">
        <v>3</v>
      </c>
      <c r="F22" s="46">
        <v>4</v>
      </c>
    </row>
    <row r="23" spans="1:9" s="45" customFormat="1" ht="30" customHeight="1">
      <c r="A23" s="48" t="s">
        <v>111</v>
      </c>
      <c r="B23" s="48" t="s">
        <v>112</v>
      </c>
      <c r="C23" s="48"/>
      <c r="D23" s="48" t="s">
        <v>106</v>
      </c>
      <c r="E23" s="48" t="s">
        <v>111</v>
      </c>
      <c r="F23" s="48"/>
    </row>
    <row r="24" spans="1:9" s="45" customFormat="1" ht="30" customHeight="1" thickBot="1">
      <c r="A24" s="48" t="s">
        <v>113</v>
      </c>
      <c r="B24" s="48" t="s">
        <v>114</v>
      </c>
      <c r="C24" s="48" t="s">
        <v>113</v>
      </c>
      <c r="D24" s="46"/>
      <c r="E24" s="48"/>
      <c r="F24" s="48" t="s">
        <v>115</v>
      </c>
    </row>
    <row r="25" spans="1:9" s="45" customFormat="1" ht="30" customHeight="1" thickBot="1">
      <c r="A25" s="48"/>
      <c r="B25" s="48"/>
      <c r="C25" s="48"/>
      <c r="D25" s="48"/>
      <c r="E25" s="48"/>
      <c r="F25" s="53"/>
    </row>
    <row r="26" spans="1:9" s="45" customFormat="1" ht="30" customHeight="1">
      <c r="A26" s="48"/>
      <c r="B26" s="48"/>
      <c r="C26" s="48"/>
      <c r="D26" s="48"/>
      <c r="E26" s="48"/>
      <c r="F26" s="48"/>
    </row>
    <row r="27" spans="1:9" s="45" customFormat="1" ht="30" customHeight="1">
      <c r="A27" s="48"/>
      <c r="B27" s="48"/>
      <c r="C27" s="48"/>
      <c r="D27" s="48"/>
      <c r="E27" s="48"/>
      <c r="F27" s="48"/>
    </row>
    <row r="28" spans="1:9" s="45" customFormat="1" ht="30" customHeight="1">
      <c r="A28" s="48"/>
      <c r="B28" s="48"/>
      <c r="C28" s="48"/>
      <c r="D28" s="48"/>
      <c r="E28" s="48"/>
      <c r="F28" s="48"/>
    </row>
    <row r="29" spans="1:9" s="45" customFormat="1" ht="30" customHeight="1">
      <c r="A29" s="48"/>
      <c r="B29" s="48"/>
      <c r="C29" s="48"/>
      <c r="D29" s="46"/>
      <c r="E29" s="48"/>
      <c r="F29" s="48"/>
    </row>
    <row r="30" spans="1:9" s="45" customFormat="1" ht="30" customHeight="1">
      <c r="A30" s="48"/>
      <c r="B30" s="48"/>
      <c r="C30" s="48"/>
      <c r="D30" s="48"/>
      <c r="E30" s="48"/>
      <c r="F30" s="48"/>
    </row>
    <row r="31" spans="1:9" s="45" customFormat="1" ht="30" customHeight="1">
      <c r="A31" s="48"/>
      <c r="B31" s="48"/>
      <c r="C31" s="48"/>
      <c r="D31" s="48"/>
      <c r="E31" s="48"/>
      <c r="F31" s="48"/>
    </row>
  </sheetData>
  <mergeCells count="2">
    <mergeCell ref="E1:F1"/>
    <mergeCell ref="E19:F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P73"/>
  <sheetViews>
    <sheetView zoomScale="90" zoomScaleNormal="90" workbookViewId="0">
      <selection activeCell="B16" sqref="B16:F16"/>
    </sheetView>
  </sheetViews>
  <sheetFormatPr defaultColWidth="9.140625" defaultRowHeight="15"/>
  <cols>
    <col min="1" max="1" width="5" style="55" customWidth="1"/>
    <col min="2" max="2" width="27.7109375" style="55" bestFit="1" customWidth="1"/>
    <col min="3" max="3" width="41.28515625" style="55" customWidth="1"/>
    <col min="4" max="4" width="4.85546875" style="55" bestFit="1" customWidth="1"/>
    <col min="5" max="5" width="29.42578125" style="55" bestFit="1" customWidth="1"/>
    <col min="6" max="6" width="40" style="55" customWidth="1"/>
    <col min="7" max="16384" width="9.140625" style="55"/>
  </cols>
  <sheetData>
    <row r="1" spans="1:16">
      <c r="A1" s="147" t="s">
        <v>0</v>
      </c>
      <c r="B1" s="147"/>
      <c r="C1" s="147"/>
      <c r="D1" s="147"/>
      <c r="E1" s="147"/>
      <c r="F1" s="147"/>
    </row>
    <row r="2" spans="1:16">
      <c r="A2" s="147" t="s">
        <v>116</v>
      </c>
      <c r="B2" s="147"/>
      <c r="C2" s="147"/>
      <c r="D2" s="147"/>
      <c r="E2" s="147"/>
      <c r="F2" s="147"/>
    </row>
    <row r="3" spans="1:16">
      <c r="A3" s="147" t="s">
        <v>142</v>
      </c>
      <c r="B3" s="147"/>
      <c r="C3" s="147"/>
      <c r="D3" s="147"/>
      <c r="E3" s="147"/>
      <c r="F3" s="147"/>
    </row>
    <row r="4" spans="1:16">
      <c r="A4" s="54"/>
      <c r="B4" s="54"/>
      <c r="C4" s="54"/>
      <c r="D4" s="54"/>
      <c r="E4" s="54"/>
      <c r="F4" s="54"/>
    </row>
    <row r="5" spans="1:16">
      <c r="A5" s="59" t="s">
        <v>233</v>
      </c>
      <c r="C5" s="56"/>
      <c r="F5" s="57" t="s">
        <v>236</v>
      </c>
    </row>
    <row r="6" spans="1:16">
      <c r="A6" s="58" t="s">
        <v>120</v>
      </c>
      <c r="B6" s="163" t="s">
        <v>121</v>
      </c>
      <c r="C6" s="164"/>
      <c r="D6" s="58" t="s">
        <v>120</v>
      </c>
      <c r="E6" s="148" t="s">
        <v>4</v>
      </c>
      <c r="F6" s="148"/>
    </row>
    <row r="7" spans="1:16">
      <c r="A7" s="59">
        <v>1</v>
      </c>
      <c r="B7" s="59" t="s">
        <v>122</v>
      </c>
      <c r="C7" s="59"/>
      <c r="D7" s="59">
        <v>1</v>
      </c>
      <c r="E7" s="59" t="s">
        <v>5</v>
      </c>
      <c r="F7" s="59"/>
    </row>
    <row r="8" spans="1:16">
      <c r="A8" s="59">
        <v>2</v>
      </c>
      <c r="B8" s="59" t="s">
        <v>6</v>
      </c>
      <c r="C8" s="59"/>
      <c r="D8" s="59">
        <v>2</v>
      </c>
      <c r="E8" s="59" t="s">
        <v>234</v>
      </c>
      <c r="F8" s="59"/>
    </row>
    <row r="9" spans="1:16">
      <c r="A9" s="59">
        <v>3</v>
      </c>
      <c r="B9" s="59" t="s">
        <v>125</v>
      </c>
      <c r="C9" s="59"/>
      <c r="D9" s="59">
        <v>3</v>
      </c>
      <c r="E9" s="59" t="s">
        <v>126</v>
      </c>
      <c r="F9" s="59"/>
    </row>
    <row r="10" spans="1:16">
      <c r="A10" s="59">
        <v>4</v>
      </c>
      <c r="B10" s="59" t="s">
        <v>127</v>
      </c>
      <c r="C10" s="59"/>
      <c r="D10" s="59">
        <v>4</v>
      </c>
      <c r="E10" s="59" t="s">
        <v>8</v>
      </c>
      <c r="F10" s="59"/>
    </row>
    <row r="11" spans="1:16">
      <c r="A11" s="59">
        <v>5</v>
      </c>
      <c r="B11" s="59" t="s">
        <v>128</v>
      </c>
      <c r="C11" s="59"/>
      <c r="D11" s="59">
        <v>5</v>
      </c>
      <c r="E11" s="59" t="s">
        <v>9</v>
      </c>
      <c r="F11" s="59"/>
    </row>
    <row r="12" spans="1:16" s="60" customFormat="1" ht="14.25">
      <c r="A12" s="140" t="s">
        <v>10</v>
      </c>
      <c r="B12" s="140"/>
      <c r="C12" s="140"/>
      <c r="D12" s="140"/>
      <c r="E12" s="140"/>
      <c r="F12" s="140"/>
    </row>
    <row r="13" spans="1:16">
      <c r="A13" s="140" t="s">
        <v>13</v>
      </c>
      <c r="B13" s="140"/>
      <c r="C13" s="140"/>
      <c r="D13" s="140"/>
      <c r="E13" s="140"/>
      <c r="F13" s="140"/>
    </row>
    <row r="14" spans="1:16">
      <c r="A14" s="59">
        <v>1</v>
      </c>
      <c r="B14" s="165" t="s">
        <v>222</v>
      </c>
      <c r="C14" s="166"/>
      <c r="D14" s="166"/>
      <c r="E14" s="166"/>
      <c r="F14" s="166"/>
      <c r="G14" s="123" t="s">
        <v>226</v>
      </c>
    </row>
    <row r="15" spans="1:16" ht="45" customHeight="1">
      <c r="A15" s="59"/>
      <c r="B15" s="167" t="s">
        <v>224</v>
      </c>
      <c r="C15" s="168"/>
      <c r="D15" s="168"/>
      <c r="E15" s="168"/>
      <c r="F15" s="169"/>
      <c r="G15" s="123" t="s">
        <v>223</v>
      </c>
    </row>
    <row r="16" spans="1:16" ht="15" customHeight="1">
      <c r="A16" s="59">
        <v>2</v>
      </c>
      <c r="B16" s="170"/>
      <c r="C16" s="171"/>
      <c r="D16" s="171"/>
      <c r="E16" s="171"/>
      <c r="F16" s="172"/>
      <c r="L16" s="159"/>
      <c r="M16" s="160"/>
      <c r="N16" s="160"/>
      <c r="O16" s="160"/>
      <c r="P16" s="160"/>
    </row>
    <row r="17" spans="1:16" ht="45" customHeight="1">
      <c r="A17" s="59"/>
      <c r="B17" s="173" t="s">
        <v>220</v>
      </c>
      <c r="C17" s="174"/>
      <c r="D17" s="174"/>
      <c r="E17" s="174"/>
      <c r="F17" s="175"/>
      <c r="L17" s="161"/>
      <c r="M17" s="162"/>
      <c r="N17" s="162"/>
      <c r="O17" s="162"/>
      <c r="P17" s="162"/>
    </row>
    <row r="18" spans="1:16">
      <c r="A18" s="59">
        <v>3</v>
      </c>
      <c r="B18" s="139"/>
      <c r="C18" s="139"/>
      <c r="D18" s="139"/>
      <c r="E18" s="139"/>
      <c r="F18" s="139"/>
      <c r="L18" s="161"/>
      <c r="M18" s="162"/>
      <c r="N18" s="162"/>
      <c r="O18" s="162"/>
      <c r="P18" s="162"/>
    </row>
    <row r="19" spans="1:16" ht="60.6" customHeight="1">
      <c r="A19" s="59"/>
      <c r="B19" s="146" t="s">
        <v>220</v>
      </c>
      <c r="C19" s="138"/>
      <c r="D19" s="138"/>
      <c r="E19" s="138"/>
      <c r="F19" s="138"/>
    </row>
    <row r="20" spans="1:16">
      <c r="A20" s="59">
        <v>4</v>
      </c>
      <c r="B20" s="139"/>
      <c r="C20" s="139"/>
      <c r="D20" s="139"/>
      <c r="E20" s="139"/>
      <c r="F20" s="139"/>
    </row>
    <row r="21" spans="1:16" ht="45" customHeight="1">
      <c r="A21" s="59"/>
      <c r="B21" s="146" t="s">
        <v>220</v>
      </c>
      <c r="C21" s="138"/>
      <c r="D21" s="138"/>
      <c r="E21" s="138"/>
      <c r="F21" s="138"/>
    </row>
    <row r="22" spans="1:16">
      <c r="A22" s="59">
        <v>5</v>
      </c>
      <c r="B22" s="139"/>
      <c r="C22" s="139"/>
      <c r="D22" s="139"/>
      <c r="E22" s="139"/>
      <c r="F22" s="139"/>
    </row>
    <row r="23" spans="1:16" ht="45" customHeight="1">
      <c r="A23" s="59"/>
      <c r="B23" s="146" t="s">
        <v>220</v>
      </c>
      <c r="C23" s="138"/>
      <c r="D23" s="138"/>
      <c r="E23" s="138"/>
      <c r="F23" s="138"/>
    </row>
    <row r="24" spans="1:16">
      <c r="A24" s="59">
        <v>6</v>
      </c>
      <c r="B24" s="139"/>
      <c r="C24" s="139"/>
      <c r="D24" s="139"/>
      <c r="E24" s="139"/>
      <c r="F24" s="139"/>
    </row>
    <row r="25" spans="1:16" ht="60.6" customHeight="1">
      <c r="A25" s="59"/>
      <c r="B25" s="146" t="s">
        <v>220</v>
      </c>
      <c r="C25" s="138"/>
      <c r="D25" s="138"/>
      <c r="E25" s="138"/>
      <c r="F25" s="138"/>
    </row>
    <row r="26" spans="1:16">
      <c r="A26" s="59">
        <v>7</v>
      </c>
      <c r="B26" s="139"/>
      <c r="C26" s="139"/>
      <c r="D26" s="139"/>
      <c r="E26" s="139"/>
      <c r="F26" s="139"/>
    </row>
    <row r="27" spans="1:16" ht="64.5" customHeight="1">
      <c r="A27" s="59"/>
      <c r="B27" s="146" t="s">
        <v>220</v>
      </c>
      <c r="C27" s="138"/>
      <c r="D27" s="138"/>
      <c r="E27" s="138"/>
      <c r="F27" s="138"/>
    </row>
    <row r="28" spans="1:16">
      <c r="A28" s="59">
        <v>8</v>
      </c>
      <c r="B28" s="139"/>
      <c r="C28" s="139"/>
      <c r="D28" s="139"/>
      <c r="E28" s="139"/>
      <c r="F28" s="139"/>
    </row>
    <row r="29" spans="1:16" ht="64.5" customHeight="1">
      <c r="A29" s="59"/>
      <c r="B29" s="146" t="s">
        <v>220</v>
      </c>
      <c r="C29" s="138"/>
      <c r="D29" s="138"/>
      <c r="E29" s="138"/>
      <c r="F29" s="138"/>
    </row>
    <row r="30" spans="1:16">
      <c r="A30" s="59" t="s">
        <v>131</v>
      </c>
      <c r="B30" s="139"/>
      <c r="C30" s="139"/>
      <c r="D30" s="139"/>
      <c r="E30" s="139"/>
      <c r="F30" s="139"/>
    </row>
    <row r="31" spans="1:16">
      <c r="A31" s="134" t="s">
        <v>143</v>
      </c>
      <c r="B31" s="134"/>
      <c r="C31" s="134"/>
      <c r="D31" s="134"/>
      <c r="E31" s="134"/>
      <c r="F31" s="134"/>
    </row>
    <row r="32" spans="1:16">
      <c r="A32" s="140" t="s">
        <v>14</v>
      </c>
      <c r="B32" s="140"/>
      <c r="C32" s="140"/>
      <c r="D32" s="140"/>
      <c r="E32" s="140"/>
      <c r="F32" s="140"/>
    </row>
    <row r="33" spans="1:6">
      <c r="A33" s="59">
        <v>1</v>
      </c>
      <c r="B33" s="139" t="s">
        <v>132</v>
      </c>
      <c r="C33" s="139"/>
      <c r="D33" s="139"/>
      <c r="E33" s="139"/>
      <c r="F33" s="139"/>
    </row>
    <row r="34" spans="1:6" ht="45" customHeight="1">
      <c r="A34" s="59"/>
      <c r="B34" s="138" t="s">
        <v>143</v>
      </c>
      <c r="C34" s="138"/>
      <c r="D34" s="138"/>
      <c r="E34" s="138"/>
      <c r="F34" s="138"/>
    </row>
    <row r="35" spans="1:6">
      <c r="A35" s="59">
        <v>2</v>
      </c>
      <c r="B35" s="139" t="s">
        <v>132</v>
      </c>
      <c r="C35" s="139"/>
      <c r="D35" s="139"/>
      <c r="E35" s="139"/>
      <c r="F35" s="139"/>
    </row>
    <row r="36" spans="1:6" ht="45" customHeight="1">
      <c r="A36" s="59"/>
      <c r="B36" s="138" t="s">
        <v>143</v>
      </c>
      <c r="C36" s="138"/>
      <c r="D36" s="138"/>
      <c r="E36" s="138"/>
      <c r="F36" s="138"/>
    </row>
    <row r="37" spans="1:6">
      <c r="A37" s="140" t="s">
        <v>133</v>
      </c>
      <c r="B37" s="140"/>
      <c r="C37" s="140"/>
      <c r="D37" s="140"/>
      <c r="E37" s="140"/>
      <c r="F37" s="140"/>
    </row>
    <row r="38" spans="1:6">
      <c r="A38" s="141">
        <v>1</v>
      </c>
      <c r="B38" s="134" t="s">
        <v>16</v>
      </c>
      <c r="C38" s="134"/>
      <c r="D38" s="134"/>
      <c r="E38" s="134"/>
      <c r="F38" s="134"/>
    </row>
    <row r="39" spans="1:6">
      <c r="A39" s="142"/>
      <c r="B39" s="135" t="s">
        <v>134</v>
      </c>
      <c r="C39" s="135"/>
      <c r="D39" s="135"/>
      <c r="E39" s="134" t="s">
        <v>18</v>
      </c>
      <c r="F39" s="134"/>
    </row>
    <row r="40" spans="1:6" ht="15" customHeight="1">
      <c r="A40" s="142"/>
      <c r="B40" s="135" t="s">
        <v>19</v>
      </c>
      <c r="C40" s="135"/>
      <c r="D40" s="135"/>
      <c r="E40" s="144"/>
      <c r="F40" s="145"/>
    </row>
    <row r="41" spans="1:6" ht="15" customHeight="1">
      <c r="A41" s="143"/>
      <c r="B41" s="135" t="s">
        <v>20</v>
      </c>
      <c r="C41" s="135"/>
      <c r="D41" s="135"/>
      <c r="E41" s="144"/>
      <c r="F41" s="145"/>
    </row>
    <row r="42" spans="1:6">
      <c r="A42" s="131">
        <v>2</v>
      </c>
      <c r="B42" s="134" t="s">
        <v>21</v>
      </c>
      <c r="C42" s="134"/>
      <c r="D42" s="134"/>
      <c r="E42" s="134"/>
      <c r="F42" s="134"/>
    </row>
    <row r="43" spans="1:6">
      <c r="A43" s="132"/>
      <c r="B43" s="135" t="s">
        <v>135</v>
      </c>
      <c r="C43" s="135"/>
      <c r="D43" s="135"/>
      <c r="E43" s="134" t="s">
        <v>18</v>
      </c>
      <c r="F43" s="134"/>
    </row>
    <row r="44" spans="1:6" ht="32.25" customHeight="1">
      <c r="A44" s="132"/>
      <c r="B44" s="135" t="s">
        <v>136</v>
      </c>
      <c r="C44" s="135"/>
      <c r="D44" s="135"/>
      <c r="E44" s="136"/>
      <c r="F44" s="136"/>
    </row>
    <row r="45" spans="1:6">
      <c r="A45" s="133"/>
      <c r="B45" s="135" t="s">
        <v>24</v>
      </c>
      <c r="C45" s="135"/>
      <c r="D45" s="135"/>
      <c r="E45" s="136"/>
      <c r="F45" s="136"/>
    </row>
    <row r="46" spans="1:6">
      <c r="A46" s="131">
        <v>3</v>
      </c>
      <c r="B46" s="134" t="s">
        <v>25</v>
      </c>
      <c r="C46" s="134"/>
      <c r="D46" s="134"/>
      <c r="E46" s="134"/>
      <c r="F46" s="134"/>
    </row>
    <row r="47" spans="1:6" ht="28.5" customHeight="1">
      <c r="A47" s="132"/>
      <c r="B47" s="135" t="s">
        <v>137</v>
      </c>
      <c r="C47" s="135"/>
      <c r="D47" s="135"/>
      <c r="E47" s="134" t="s">
        <v>18</v>
      </c>
      <c r="F47" s="134"/>
    </row>
    <row r="48" spans="1:6">
      <c r="A48" s="132"/>
      <c r="B48" s="135" t="s">
        <v>27</v>
      </c>
      <c r="C48" s="135"/>
      <c r="D48" s="135"/>
      <c r="E48" s="136"/>
      <c r="F48" s="136"/>
    </row>
    <row r="49" spans="1:6">
      <c r="A49" s="133"/>
      <c r="B49" s="135" t="s">
        <v>28</v>
      </c>
      <c r="C49" s="135"/>
      <c r="D49" s="135"/>
      <c r="E49" s="136"/>
      <c r="F49" s="136"/>
    </row>
    <row r="50" spans="1:6">
      <c r="A50" s="131">
        <v>4</v>
      </c>
      <c r="B50" s="134" t="s">
        <v>29</v>
      </c>
      <c r="C50" s="134"/>
      <c r="D50" s="134"/>
      <c r="E50" s="134"/>
      <c r="F50" s="134"/>
    </row>
    <row r="51" spans="1:6">
      <c r="A51" s="132"/>
      <c r="B51" s="135" t="s">
        <v>30</v>
      </c>
      <c r="C51" s="134"/>
      <c r="D51" s="134"/>
      <c r="E51" s="134" t="s">
        <v>18</v>
      </c>
      <c r="F51" s="134"/>
    </row>
    <row r="52" spans="1:6" ht="14.1" customHeight="1">
      <c r="A52" s="132"/>
      <c r="B52" s="137" t="s">
        <v>31</v>
      </c>
      <c r="C52" s="134"/>
      <c r="D52" s="134"/>
      <c r="E52" s="144"/>
      <c r="F52" s="145"/>
    </row>
    <row r="53" spans="1:6" ht="14.1" customHeight="1">
      <c r="A53" s="133"/>
      <c r="B53" s="137" t="s">
        <v>32</v>
      </c>
      <c r="C53" s="134"/>
      <c r="D53" s="134"/>
      <c r="E53" s="144"/>
      <c r="F53" s="145"/>
    </row>
    <row r="54" spans="1:6">
      <c r="A54" s="131">
        <v>5</v>
      </c>
      <c r="B54" s="134" t="s">
        <v>33</v>
      </c>
      <c r="C54" s="134"/>
      <c r="D54" s="134"/>
      <c r="E54" s="134"/>
      <c r="F54" s="134"/>
    </row>
    <row r="55" spans="1:6">
      <c r="A55" s="132"/>
      <c r="B55" s="135" t="s">
        <v>138</v>
      </c>
      <c r="C55" s="134"/>
      <c r="D55" s="134"/>
      <c r="E55" s="134" t="s">
        <v>18</v>
      </c>
      <c r="F55" s="134"/>
    </row>
    <row r="56" spans="1:6" ht="23.45" customHeight="1">
      <c r="A56" s="132"/>
      <c r="B56" s="135" t="s">
        <v>35</v>
      </c>
      <c r="C56" s="134"/>
      <c r="D56" s="134"/>
      <c r="E56" s="155"/>
      <c r="F56" s="156"/>
    </row>
    <row r="57" spans="1:6">
      <c r="A57" s="133"/>
      <c r="B57" s="135" t="s">
        <v>36</v>
      </c>
      <c r="C57" s="134"/>
      <c r="D57" s="134"/>
      <c r="E57" s="157"/>
      <c r="F57" s="158"/>
    </row>
    <row r="58" spans="1:6">
      <c r="A58" s="131">
        <v>6</v>
      </c>
      <c r="B58" s="134" t="s">
        <v>37</v>
      </c>
      <c r="C58" s="134"/>
      <c r="D58" s="134"/>
      <c r="E58" s="134"/>
      <c r="F58" s="134"/>
    </row>
    <row r="59" spans="1:6">
      <c r="A59" s="132"/>
      <c r="B59" s="135" t="s">
        <v>38</v>
      </c>
      <c r="C59" s="134"/>
      <c r="D59" s="134"/>
      <c r="E59" s="134" t="s">
        <v>18</v>
      </c>
      <c r="F59" s="134"/>
    </row>
    <row r="60" spans="1:6">
      <c r="A60" s="132"/>
      <c r="B60" s="135" t="s">
        <v>39</v>
      </c>
      <c r="C60" s="134"/>
      <c r="D60" s="134"/>
      <c r="E60" s="136"/>
      <c r="F60" s="136"/>
    </row>
    <row r="61" spans="1:6">
      <c r="A61" s="133"/>
      <c r="B61" s="135" t="s">
        <v>40</v>
      </c>
      <c r="C61" s="134"/>
      <c r="D61" s="134"/>
      <c r="E61" s="136"/>
      <c r="F61" s="136"/>
    </row>
    <row r="62" spans="1:6">
      <c r="A62" s="131">
        <v>7</v>
      </c>
      <c r="B62" s="134" t="s">
        <v>41</v>
      </c>
      <c r="C62" s="134"/>
      <c r="D62" s="134"/>
      <c r="E62" s="134"/>
      <c r="F62" s="134"/>
    </row>
    <row r="63" spans="1:6">
      <c r="A63" s="132"/>
      <c r="B63" s="135" t="s">
        <v>42</v>
      </c>
      <c r="C63" s="134"/>
      <c r="D63" s="134"/>
      <c r="E63" s="134" t="s">
        <v>18</v>
      </c>
      <c r="F63" s="134"/>
    </row>
    <row r="64" spans="1:6">
      <c r="A64" s="132"/>
      <c r="B64" s="135" t="s">
        <v>43</v>
      </c>
      <c r="C64" s="134"/>
      <c r="D64" s="134"/>
      <c r="E64" s="136"/>
      <c r="F64" s="136"/>
    </row>
    <row r="65" spans="1:6">
      <c r="A65" s="133"/>
      <c r="B65" s="135" t="s">
        <v>139</v>
      </c>
      <c r="C65" s="134"/>
      <c r="D65" s="134"/>
      <c r="E65" s="136"/>
      <c r="F65" s="136"/>
    </row>
    <row r="67" spans="1:6">
      <c r="E67" s="130" t="s">
        <v>237</v>
      </c>
      <c r="F67" s="130"/>
    </row>
    <row r="68" spans="1:6">
      <c r="B68" s="130" t="s">
        <v>141</v>
      </c>
      <c r="C68" s="130"/>
      <c r="D68" s="130"/>
      <c r="E68" s="130" t="s">
        <v>45</v>
      </c>
      <c r="F68" s="130"/>
    </row>
    <row r="69" spans="1:6">
      <c r="B69" s="61"/>
      <c r="C69" s="61"/>
      <c r="D69" s="61"/>
      <c r="E69" s="61"/>
      <c r="F69" s="61"/>
    </row>
    <row r="70" spans="1:6">
      <c r="B70" s="61"/>
      <c r="C70" s="61"/>
      <c r="D70" s="61"/>
      <c r="E70" s="61"/>
      <c r="F70" s="61"/>
    </row>
    <row r="71" spans="1:6">
      <c r="B71" s="61"/>
      <c r="C71" s="61"/>
      <c r="D71" s="61"/>
      <c r="E71" s="61"/>
      <c r="F71" s="61"/>
    </row>
    <row r="72" spans="1:6">
      <c r="B72" s="130">
        <f>C7</f>
        <v>0</v>
      </c>
      <c r="C72" s="130"/>
      <c r="D72" s="130"/>
      <c r="E72" s="130">
        <f>F7</f>
        <v>0</v>
      </c>
      <c r="F72" s="130"/>
    </row>
    <row r="73" spans="1:6">
      <c r="B73" s="130">
        <f>C8</f>
        <v>0</v>
      </c>
      <c r="C73" s="130"/>
      <c r="D73" s="130"/>
      <c r="E73" s="130">
        <f>F8</f>
        <v>0</v>
      </c>
      <c r="F73" s="130"/>
    </row>
  </sheetData>
  <mergeCells count="96">
    <mergeCell ref="L16:P16"/>
    <mergeCell ref="L17:P17"/>
    <mergeCell ref="L18:P18"/>
    <mergeCell ref="A1:F1"/>
    <mergeCell ref="A2:F2"/>
    <mergeCell ref="A3:F3"/>
    <mergeCell ref="B6:C6"/>
    <mergeCell ref="E6:F6"/>
    <mergeCell ref="A12:F12"/>
    <mergeCell ref="A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30:F30"/>
    <mergeCell ref="A31:F31"/>
    <mergeCell ref="A32:F32"/>
    <mergeCell ref="B24:F24"/>
    <mergeCell ref="B25:F25"/>
    <mergeCell ref="B26:F26"/>
    <mergeCell ref="B27:F27"/>
    <mergeCell ref="B28:F28"/>
    <mergeCell ref="B29:F29"/>
    <mergeCell ref="B33:F33"/>
    <mergeCell ref="B34:F34"/>
    <mergeCell ref="B35:F35"/>
    <mergeCell ref="B36:F36"/>
    <mergeCell ref="A37:F37"/>
    <mergeCell ref="A38:A41"/>
    <mergeCell ref="B38:F38"/>
    <mergeCell ref="B39:D39"/>
    <mergeCell ref="E39:F39"/>
    <mergeCell ref="B40:D40"/>
    <mergeCell ref="E40:F40"/>
    <mergeCell ref="B41:D41"/>
    <mergeCell ref="E41:F41"/>
    <mergeCell ref="A42:A45"/>
    <mergeCell ref="B42:F42"/>
    <mergeCell ref="B43:D43"/>
    <mergeCell ref="E43:F43"/>
    <mergeCell ref="B44:D44"/>
    <mergeCell ref="E44:F44"/>
    <mergeCell ref="B45:D45"/>
    <mergeCell ref="E45:F45"/>
    <mergeCell ref="A46:A49"/>
    <mergeCell ref="B46:F46"/>
    <mergeCell ref="B47:D47"/>
    <mergeCell ref="E47:F47"/>
    <mergeCell ref="B48:D48"/>
    <mergeCell ref="E48:F48"/>
    <mergeCell ref="B49:D49"/>
    <mergeCell ref="E49:F49"/>
    <mergeCell ref="A50:A53"/>
    <mergeCell ref="B50:F50"/>
    <mergeCell ref="B51:D51"/>
    <mergeCell ref="E51:F51"/>
    <mergeCell ref="B52:D52"/>
    <mergeCell ref="E52:F52"/>
    <mergeCell ref="B53:D53"/>
    <mergeCell ref="E53:F53"/>
    <mergeCell ref="A54:A57"/>
    <mergeCell ref="B54:F54"/>
    <mergeCell ref="B55:D55"/>
    <mergeCell ref="E55:F55"/>
    <mergeCell ref="B56:D56"/>
    <mergeCell ref="B57:D57"/>
    <mergeCell ref="E56:F57"/>
    <mergeCell ref="A58:A61"/>
    <mergeCell ref="B58:F58"/>
    <mergeCell ref="B59:D59"/>
    <mergeCell ref="E59:F59"/>
    <mergeCell ref="B60:D60"/>
    <mergeCell ref="E60:F60"/>
    <mergeCell ref="B61:D61"/>
    <mergeCell ref="E61:F61"/>
    <mergeCell ref="A62:A65"/>
    <mergeCell ref="B62:F62"/>
    <mergeCell ref="B63:D63"/>
    <mergeCell ref="E63:F63"/>
    <mergeCell ref="B64:D64"/>
    <mergeCell ref="E64:F64"/>
    <mergeCell ref="B65:D65"/>
    <mergeCell ref="E65:F65"/>
    <mergeCell ref="B73:D73"/>
    <mergeCell ref="E73:F73"/>
    <mergeCell ref="E67:F67"/>
    <mergeCell ref="B68:D68"/>
    <mergeCell ref="E68:F68"/>
    <mergeCell ref="B72:D72"/>
    <mergeCell ref="E72:F72"/>
  </mergeCells>
  <pageMargins left="0.7" right="0.7" top="0.75" bottom="0.75" header="0.3" footer="0.3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F29"/>
  <sheetViews>
    <sheetView topLeftCell="A13" zoomScale="90" zoomScaleNormal="90" workbookViewId="0">
      <selection activeCell="D10" sqref="D10"/>
    </sheetView>
  </sheetViews>
  <sheetFormatPr defaultColWidth="9.140625" defaultRowHeight="15"/>
  <cols>
    <col min="1" max="1" width="3.42578125" style="62" customWidth="1"/>
    <col min="2" max="3" width="54.140625" style="62" customWidth="1"/>
    <col min="4" max="16384" width="9.140625" style="62"/>
  </cols>
  <sheetData>
    <row r="1" spans="1:6">
      <c r="A1" s="184" t="s">
        <v>46</v>
      </c>
      <c r="B1" s="184"/>
      <c r="C1" s="184"/>
    </row>
    <row r="3" spans="1:6">
      <c r="A3" s="178" t="s">
        <v>47</v>
      </c>
      <c r="B3" s="179"/>
      <c r="C3" s="180"/>
      <c r="D3" s="124"/>
      <c r="E3" s="124"/>
      <c r="F3" s="124"/>
    </row>
    <row r="4" spans="1:6">
      <c r="A4" s="63">
        <v>1</v>
      </c>
      <c r="B4" s="185" t="s">
        <v>217</v>
      </c>
      <c r="C4" s="185"/>
      <c r="D4" s="124" t="s">
        <v>227</v>
      </c>
      <c r="E4" s="124"/>
      <c r="F4" s="124"/>
    </row>
    <row r="5" spans="1:6">
      <c r="A5" s="63">
        <v>2</v>
      </c>
      <c r="B5" s="176"/>
      <c r="C5" s="176"/>
      <c r="D5" s="124"/>
      <c r="E5" s="124"/>
      <c r="F5" s="124"/>
    </row>
    <row r="6" spans="1:6">
      <c r="A6" s="63">
        <v>3</v>
      </c>
      <c r="B6" s="176"/>
      <c r="C6" s="176"/>
      <c r="D6" s="124"/>
      <c r="E6" s="124"/>
      <c r="F6" s="124"/>
    </row>
    <row r="7" spans="1:6">
      <c r="A7" s="63"/>
      <c r="B7" s="176"/>
      <c r="C7" s="176"/>
      <c r="D7" s="124"/>
      <c r="E7" s="124"/>
      <c r="F7" s="124"/>
    </row>
    <row r="8" spans="1:6">
      <c r="A8" s="178" t="s">
        <v>48</v>
      </c>
      <c r="B8" s="179"/>
      <c r="C8" s="180"/>
      <c r="D8" s="124"/>
      <c r="E8" s="124"/>
      <c r="F8" s="124"/>
    </row>
    <row r="9" spans="1:6">
      <c r="A9" s="63">
        <v>1</v>
      </c>
      <c r="B9" s="181" t="s">
        <v>218</v>
      </c>
      <c r="C9" s="181"/>
      <c r="D9" s="124" t="s">
        <v>225</v>
      </c>
      <c r="E9" s="124"/>
      <c r="F9" s="124"/>
    </row>
    <row r="10" spans="1:6">
      <c r="A10" s="63">
        <v>2</v>
      </c>
      <c r="B10" s="182"/>
      <c r="C10" s="182"/>
      <c r="D10" s="124"/>
      <c r="E10" s="124"/>
      <c r="F10" s="124"/>
    </row>
    <row r="11" spans="1:6">
      <c r="A11" s="63">
        <v>3</v>
      </c>
      <c r="B11" s="177"/>
      <c r="C11" s="177"/>
      <c r="D11" s="124"/>
      <c r="E11" s="124"/>
      <c r="F11" s="124"/>
    </row>
    <row r="12" spans="1:6">
      <c r="A12" s="178" t="s">
        <v>49</v>
      </c>
      <c r="B12" s="179"/>
      <c r="C12" s="180"/>
      <c r="D12" s="124"/>
      <c r="E12" s="124"/>
      <c r="F12" s="124"/>
    </row>
    <row r="13" spans="1:6">
      <c r="A13" s="64">
        <v>1</v>
      </c>
      <c r="B13" s="183" t="s">
        <v>183</v>
      </c>
      <c r="C13" s="183"/>
      <c r="D13" s="124" t="s">
        <v>225</v>
      </c>
      <c r="E13" s="124"/>
      <c r="F13" s="124"/>
    </row>
    <row r="14" spans="1:6">
      <c r="A14" s="63">
        <v>2</v>
      </c>
      <c r="B14" s="177"/>
      <c r="C14" s="177"/>
      <c r="D14" s="124"/>
      <c r="E14" s="124"/>
      <c r="F14" s="124"/>
    </row>
    <row r="15" spans="1:6">
      <c r="A15" s="65"/>
      <c r="B15" s="66"/>
      <c r="C15" s="66"/>
      <c r="D15" s="124"/>
      <c r="E15" s="124"/>
      <c r="F15" s="124"/>
    </row>
    <row r="16" spans="1:6" s="67" customFormat="1">
      <c r="B16" s="68"/>
      <c r="C16" s="68" t="str">
        <f>'SKP Pegawai'!E67</f>
        <v>Jakarta, 2 Januari 2024</v>
      </c>
      <c r="D16" s="124"/>
      <c r="E16" s="124"/>
      <c r="F16" s="124"/>
    </row>
    <row r="17" spans="2:4" s="67" customFormat="1">
      <c r="B17" s="68" t="s">
        <v>141</v>
      </c>
      <c r="C17" s="68" t="s">
        <v>45</v>
      </c>
    </row>
    <row r="18" spans="2:4" s="67" customFormat="1">
      <c r="B18" s="68"/>
      <c r="C18" s="68"/>
    </row>
    <row r="19" spans="2:4" s="67" customFormat="1">
      <c r="B19" s="68"/>
      <c r="C19" s="68"/>
    </row>
    <row r="20" spans="2:4" s="67" customFormat="1">
      <c r="B20" s="68"/>
      <c r="C20" s="68"/>
    </row>
    <row r="21" spans="2:4" s="67" customFormat="1">
      <c r="B21" s="61">
        <f>'SKP Pegawai'!B72</f>
        <v>0</v>
      </c>
      <c r="C21" s="61">
        <f>'SKP Pegawai'!E72</f>
        <v>0</v>
      </c>
    </row>
    <row r="22" spans="2:4" s="67" customFormat="1">
      <c r="B22" s="61">
        <f>'SKP Pegawai'!B73</f>
        <v>0</v>
      </c>
      <c r="C22" s="61">
        <f>'SKP Pegawai'!E73</f>
        <v>0</v>
      </c>
    </row>
    <row r="27" spans="2:4">
      <c r="B27" s="56"/>
      <c r="C27" s="56"/>
      <c r="D27" s="56"/>
    </row>
    <row r="28" spans="2:4">
      <c r="B28" s="56"/>
      <c r="C28" s="56"/>
      <c r="D28" s="56"/>
    </row>
    <row r="29" spans="2:4">
      <c r="B29" s="56"/>
      <c r="C29" s="56"/>
      <c r="D29" s="56"/>
    </row>
  </sheetData>
  <mergeCells count="13">
    <mergeCell ref="A1:C1"/>
    <mergeCell ref="A3:C3"/>
    <mergeCell ref="B4:C4"/>
    <mergeCell ref="B5:C5"/>
    <mergeCell ref="B6:C6"/>
    <mergeCell ref="B7:C7"/>
    <mergeCell ref="B14:C14"/>
    <mergeCell ref="A8:C8"/>
    <mergeCell ref="B9:C9"/>
    <mergeCell ref="B10:C10"/>
    <mergeCell ref="B11:C11"/>
    <mergeCell ref="A12:C12"/>
    <mergeCell ref="B13:C1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N103"/>
  <sheetViews>
    <sheetView showGridLines="0" zoomScale="85" zoomScaleNormal="85" workbookViewId="0">
      <selection activeCell="H77" sqref="H77:K77"/>
    </sheetView>
  </sheetViews>
  <sheetFormatPr defaultColWidth="14.42578125" defaultRowHeight="15" customHeight="1"/>
  <cols>
    <col min="1" max="1" width="4.7109375" customWidth="1"/>
    <col min="2" max="2" width="25.140625" customWidth="1"/>
    <col min="3" max="4" width="8.7109375" customWidth="1"/>
    <col min="5" max="5" width="16.85546875" customWidth="1"/>
    <col min="6" max="6" width="25.140625" customWidth="1"/>
    <col min="7" max="7" width="4.7109375" customWidth="1"/>
    <col min="8" max="8" width="18.7109375" customWidth="1"/>
    <col min="9" max="9" width="11.85546875" customWidth="1"/>
    <col min="10" max="10" width="11.42578125" customWidth="1"/>
    <col min="11" max="11" width="41.28515625" customWidth="1"/>
    <col min="12" max="12" width="21.42578125" style="1" customWidth="1"/>
    <col min="13" max="13" width="28.5703125" style="1" customWidth="1"/>
    <col min="14" max="14" width="10.7109375" bestFit="1" customWidth="1"/>
  </cols>
  <sheetData>
    <row r="1" spans="1:14" ht="14.25" customHeight="1">
      <c r="A1" s="223" t="s">
        <v>50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N1" s="2"/>
    </row>
    <row r="2" spans="1:14" ht="14.25" customHeight="1">
      <c r="A2" s="223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4" ht="14.25" customHeight="1">
      <c r="A3" s="223" t="s">
        <v>51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4" ht="14.25" customHeight="1">
      <c r="I4" s="3"/>
      <c r="J4" s="3"/>
      <c r="K4" s="3"/>
    </row>
    <row r="5" spans="1:14" ht="14.25" customHeight="1">
      <c r="A5" s="225" t="s">
        <v>182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4" ht="14.25" customHeight="1">
      <c r="A6" s="227" t="str">
        <f>'SKP Pegawai'!A5</f>
        <v>LEMBAGA LAYANAN PENDIDIKAN TINGGI WILAYAH III</v>
      </c>
      <c r="B6" s="226"/>
      <c r="C6" s="226"/>
      <c r="D6" s="226"/>
      <c r="E6" s="226"/>
      <c r="F6" s="226"/>
      <c r="G6" s="197" t="str">
        <f>'SKP Pegawai'!F5</f>
        <v>PERIODE PENILAIAN: 1 JANUARI 2024 SD 31 DESEMBER TAHUN 2024</v>
      </c>
      <c r="H6" s="197"/>
      <c r="I6" s="197"/>
      <c r="J6" s="197"/>
      <c r="K6" s="197"/>
    </row>
    <row r="7" spans="1:14" ht="14.25" customHeight="1">
      <c r="A7" s="4" t="s">
        <v>11</v>
      </c>
      <c r="B7" s="211" t="s">
        <v>3</v>
      </c>
      <c r="C7" s="212"/>
      <c r="D7" s="212"/>
      <c r="E7" s="212"/>
      <c r="F7" s="213"/>
      <c r="G7" s="4" t="s">
        <v>11</v>
      </c>
      <c r="H7" s="215" t="s">
        <v>4</v>
      </c>
      <c r="I7" s="212"/>
      <c r="J7" s="212"/>
      <c r="K7" s="213"/>
    </row>
    <row r="8" spans="1:14" ht="14.25" customHeight="1">
      <c r="A8" s="5">
        <v>1</v>
      </c>
      <c r="B8" s="214" t="s">
        <v>5</v>
      </c>
      <c r="C8" s="213"/>
      <c r="D8" s="214">
        <f>'SKP Pegawai'!C7</f>
        <v>0</v>
      </c>
      <c r="E8" s="212"/>
      <c r="F8" s="213"/>
      <c r="G8" s="5">
        <v>1</v>
      </c>
      <c r="H8" s="214" t="s">
        <v>5</v>
      </c>
      <c r="I8" s="213"/>
      <c r="J8" s="216">
        <f>'SKP Pegawai'!F7</f>
        <v>0</v>
      </c>
      <c r="K8" s="217"/>
    </row>
    <row r="9" spans="1:14" ht="14.25" customHeight="1">
      <c r="A9" s="5">
        <v>2</v>
      </c>
      <c r="B9" s="214" t="s">
        <v>6</v>
      </c>
      <c r="C9" s="213"/>
      <c r="D9" s="214">
        <f>'SKP Pegawai'!C8</f>
        <v>0</v>
      </c>
      <c r="E9" s="212"/>
      <c r="F9" s="213"/>
      <c r="G9" s="5">
        <v>2</v>
      </c>
      <c r="H9" s="214" t="s">
        <v>6</v>
      </c>
      <c r="I9" s="213"/>
      <c r="J9" s="216">
        <f>'SKP Pegawai'!F8</f>
        <v>0</v>
      </c>
      <c r="K9" s="217"/>
    </row>
    <row r="10" spans="1:14" ht="14.25" customHeight="1">
      <c r="A10" s="5">
        <v>3</v>
      </c>
      <c r="B10" s="214" t="s">
        <v>7</v>
      </c>
      <c r="C10" s="213"/>
      <c r="D10" s="214">
        <f>'SKP Pegawai'!C9</f>
        <v>0</v>
      </c>
      <c r="E10" s="212"/>
      <c r="F10" s="213"/>
      <c r="G10" s="5">
        <v>3</v>
      </c>
      <c r="H10" s="214" t="s">
        <v>7</v>
      </c>
      <c r="I10" s="213"/>
      <c r="J10" s="216">
        <f>'SKP Pegawai'!F9</f>
        <v>0</v>
      </c>
      <c r="K10" s="217"/>
    </row>
    <row r="11" spans="1:14" ht="14.25" customHeight="1">
      <c r="A11" s="5">
        <v>4</v>
      </c>
      <c r="B11" s="214" t="s">
        <v>8</v>
      </c>
      <c r="C11" s="213"/>
      <c r="D11" s="214">
        <f>'SKP Pegawai'!C10</f>
        <v>0</v>
      </c>
      <c r="E11" s="212"/>
      <c r="F11" s="213"/>
      <c r="G11" s="5">
        <v>4</v>
      </c>
      <c r="H11" s="214" t="s">
        <v>8</v>
      </c>
      <c r="I11" s="213"/>
      <c r="J11" s="216">
        <f>'SKP Pegawai'!F10</f>
        <v>0</v>
      </c>
      <c r="K11" s="217"/>
    </row>
    <row r="12" spans="1:14" ht="14.25" customHeight="1">
      <c r="A12" s="5">
        <v>5</v>
      </c>
      <c r="B12" s="214" t="s">
        <v>9</v>
      </c>
      <c r="C12" s="213"/>
      <c r="D12" s="214">
        <f>'SKP Pegawai'!C11</f>
        <v>0</v>
      </c>
      <c r="E12" s="212"/>
      <c r="F12" s="213"/>
      <c r="G12" s="5">
        <v>5</v>
      </c>
      <c r="H12" s="214" t="s">
        <v>52</v>
      </c>
      <c r="I12" s="213"/>
      <c r="J12" s="216">
        <f>'SKP Pegawai'!F11</f>
        <v>0</v>
      </c>
      <c r="K12" s="217"/>
    </row>
    <row r="13" spans="1:14" ht="14.25" customHeight="1">
      <c r="A13" s="230" t="s">
        <v>53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3"/>
    </row>
    <row r="14" spans="1:14" ht="14.25" customHeight="1">
      <c r="A14" s="231" t="s">
        <v>235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3"/>
      <c r="L14" s="258" t="s">
        <v>228</v>
      </c>
      <c r="M14" s="259"/>
    </row>
    <row r="15" spans="1:14" ht="14.25" customHeight="1">
      <c r="A15" s="230" t="s">
        <v>54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4" ht="213.75" customHeight="1">
      <c r="A16" s="232"/>
      <c r="B16" s="233"/>
      <c r="C16" s="233"/>
      <c r="D16" s="233"/>
      <c r="E16" s="233"/>
      <c r="F16" s="233"/>
      <c r="G16" s="233"/>
      <c r="H16" s="233"/>
      <c r="I16" s="233"/>
      <c r="J16" s="233"/>
      <c r="K16" s="213"/>
    </row>
    <row r="17" spans="1:14" ht="45" customHeight="1">
      <c r="A17" s="199" t="s">
        <v>10</v>
      </c>
      <c r="B17" s="200"/>
      <c r="C17" s="200"/>
      <c r="D17" s="200"/>
      <c r="E17" s="200"/>
      <c r="F17" s="200"/>
      <c r="G17" s="200"/>
      <c r="H17" s="200"/>
      <c r="I17" s="201" t="s">
        <v>55</v>
      </c>
      <c r="J17" s="201"/>
      <c r="K17" s="202" t="s">
        <v>56</v>
      </c>
      <c r="L17" s="228" t="s">
        <v>144</v>
      </c>
      <c r="M17" s="195" t="s">
        <v>179</v>
      </c>
      <c r="N17" s="8"/>
    </row>
    <row r="18" spans="1:14" ht="14.25" customHeight="1">
      <c r="A18" s="198" t="s">
        <v>13</v>
      </c>
      <c r="B18" s="198"/>
      <c r="C18" s="198"/>
      <c r="D18" s="198"/>
      <c r="E18" s="198"/>
      <c r="F18" s="198"/>
      <c r="G18" s="198"/>
      <c r="H18" s="198"/>
      <c r="I18" s="201"/>
      <c r="J18" s="201"/>
      <c r="K18" s="203"/>
      <c r="L18" s="229"/>
      <c r="M18" s="196"/>
    </row>
    <row r="19" spans="1:14" s="69" customFormat="1" ht="37.5" customHeight="1">
      <c r="A19" s="116">
        <v>1</v>
      </c>
      <c r="B19" s="234" t="str">
        <f>'SKP Pegawai'!B14:F14</f>
        <v xml:space="preserve">Pengajaran mata kuliah A,  B, C, dan D sesuai dengan  RPS dan tepat waktu  (Penugasan dari Kaprodi .....(Fakultas))    
</v>
      </c>
      <c r="C19" s="234"/>
      <c r="D19" s="234"/>
      <c r="E19" s="234"/>
      <c r="F19" s="234"/>
      <c r="G19" s="234"/>
      <c r="H19" s="234"/>
      <c r="I19" s="251" t="s">
        <v>231</v>
      </c>
      <c r="J19" s="252"/>
      <c r="K19" s="249" t="s">
        <v>232</v>
      </c>
      <c r="L19" s="186" t="s">
        <v>58</v>
      </c>
      <c r="M19" s="186">
        <f>IFERROR(VLOOKUP(L19,PD!$B$13:$C$15,2,0),"")</f>
        <v>2</v>
      </c>
      <c r="N19" s="70"/>
    </row>
    <row r="20" spans="1:14" s="69" customFormat="1" ht="53.25" customHeight="1">
      <c r="A20" s="74"/>
      <c r="B20" s="234" t="str">
        <f>'SKP Pegawai'!B15:F15</f>
        <v>Ukuran keberhasilan/ Indikator Kinerja Individu, Target :                                                                                                                                                                                                        - Perkuliahan dilaksanakan 16 kali pertemuan per semester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Dokumen Hasil Perkuliahan Lengkap</v>
      </c>
      <c r="C20" s="234"/>
      <c r="D20" s="234"/>
      <c r="E20" s="234"/>
      <c r="F20" s="234"/>
      <c r="G20" s="234"/>
      <c r="H20" s="234"/>
      <c r="I20" s="253"/>
      <c r="J20" s="254"/>
      <c r="K20" s="250"/>
      <c r="L20" s="187"/>
      <c r="M20" s="187"/>
      <c r="N20" s="126" t="s">
        <v>229</v>
      </c>
    </row>
    <row r="21" spans="1:14" s="71" customFormat="1" ht="14.45" customHeight="1">
      <c r="A21" s="74">
        <v>2</v>
      </c>
      <c r="B21" s="188">
        <f>'SKP Pegawai'!B16:F16</f>
        <v>0</v>
      </c>
      <c r="C21" s="188"/>
      <c r="D21" s="188"/>
      <c r="E21" s="188"/>
      <c r="F21" s="188"/>
      <c r="G21" s="188"/>
      <c r="H21" s="188"/>
      <c r="I21" s="189"/>
      <c r="J21" s="190"/>
      <c r="K21" s="193"/>
      <c r="L21" s="186"/>
      <c r="M21" s="186" t="str">
        <f>IFERROR(VLOOKUP(L21,PD!$B$13:$C$15,2,0),"")</f>
        <v/>
      </c>
      <c r="N21" s="72"/>
    </row>
    <row r="22" spans="1:14" s="71" customFormat="1" ht="57.6" customHeight="1">
      <c r="A22" s="74"/>
      <c r="B22" s="188" t="str">
        <f>'SKP Pegawai'!B17:F17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2" s="188"/>
      <c r="D22" s="188"/>
      <c r="E22" s="188"/>
      <c r="F22" s="188"/>
      <c r="G22" s="188"/>
      <c r="H22" s="188"/>
      <c r="I22" s="191"/>
      <c r="J22" s="192"/>
      <c r="K22" s="194"/>
      <c r="L22" s="187"/>
      <c r="M22" s="187"/>
      <c r="N22" s="73"/>
    </row>
    <row r="23" spans="1:14" s="71" customFormat="1" ht="14.45" customHeight="1">
      <c r="A23" s="74">
        <v>3</v>
      </c>
      <c r="B23" s="188">
        <f>'SKP Pegawai'!B18:F18</f>
        <v>0</v>
      </c>
      <c r="C23" s="188"/>
      <c r="D23" s="188"/>
      <c r="E23" s="188"/>
      <c r="F23" s="188"/>
      <c r="G23" s="188"/>
      <c r="H23" s="188"/>
      <c r="I23" s="189"/>
      <c r="J23" s="190"/>
      <c r="K23" s="193"/>
      <c r="L23" s="186"/>
      <c r="M23" s="186" t="str">
        <f>IFERROR(VLOOKUP(L23,PD!$B$13:$C$15,2,0),"")</f>
        <v/>
      </c>
    </row>
    <row r="24" spans="1:14" s="71" customFormat="1" ht="72.599999999999994" customHeight="1">
      <c r="A24" s="74"/>
      <c r="B24" s="188" t="str">
        <f>'SKP Pegawai'!B19:F19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4" s="188"/>
      <c r="D24" s="188"/>
      <c r="E24" s="188"/>
      <c r="F24" s="188"/>
      <c r="G24" s="188"/>
      <c r="H24" s="188"/>
      <c r="I24" s="191"/>
      <c r="J24" s="192"/>
      <c r="K24" s="194"/>
      <c r="L24" s="187"/>
      <c r="M24" s="187"/>
    </row>
    <row r="25" spans="1:14" s="71" customFormat="1">
      <c r="A25" s="74">
        <v>4</v>
      </c>
      <c r="B25" s="188">
        <f>'SKP Pegawai'!B20:F20</f>
        <v>0</v>
      </c>
      <c r="C25" s="188"/>
      <c r="D25" s="188"/>
      <c r="E25" s="188"/>
      <c r="F25" s="188"/>
      <c r="G25" s="188"/>
      <c r="H25" s="188"/>
      <c r="I25" s="205"/>
      <c r="J25" s="206"/>
      <c r="K25" s="209"/>
      <c r="L25" s="186"/>
      <c r="M25" s="186" t="str">
        <f>IFERROR(VLOOKUP(L25,PD!$B$13:$C$15,2,0),"")</f>
        <v/>
      </c>
    </row>
    <row r="26" spans="1:14" s="71" customFormat="1" ht="59.1" customHeight="1">
      <c r="A26" s="74"/>
      <c r="B26" s="188" t="str">
        <f>'SKP Pegawai'!B21:F21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6" s="188"/>
      <c r="D26" s="188"/>
      <c r="E26" s="188"/>
      <c r="F26" s="188"/>
      <c r="G26" s="188"/>
      <c r="H26" s="188"/>
      <c r="I26" s="207"/>
      <c r="J26" s="208"/>
      <c r="K26" s="187"/>
      <c r="L26" s="187"/>
      <c r="M26" s="187"/>
    </row>
    <row r="27" spans="1:14" s="71" customFormat="1" ht="14.45" customHeight="1">
      <c r="A27" s="74">
        <v>5</v>
      </c>
      <c r="B27" s="188">
        <f>'SKP Pegawai'!B22:F22</f>
        <v>0</v>
      </c>
      <c r="C27" s="188"/>
      <c r="D27" s="188"/>
      <c r="E27" s="188"/>
      <c r="F27" s="188"/>
      <c r="G27" s="188"/>
      <c r="H27" s="188"/>
      <c r="I27" s="189"/>
      <c r="J27" s="190"/>
      <c r="K27" s="193"/>
      <c r="L27" s="186"/>
      <c r="M27" s="186" t="str">
        <f>IFERROR(VLOOKUP(L27,PD!$B$13:$C$15,2,0),"")</f>
        <v/>
      </c>
    </row>
    <row r="28" spans="1:14" s="71" customFormat="1" ht="72.599999999999994" customHeight="1">
      <c r="A28" s="74"/>
      <c r="B28" s="188" t="str">
        <f>'SKP Pegawai'!B23:F23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8" s="188"/>
      <c r="D28" s="188"/>
      <c r="E28" s="188"/>
      <c r="F28" s="188"/>
      <c r="G28" s="188"/>
      <c r="H28" s="188"/>
      <c r="I28" s="191"/>
      <c r="J28" s="192"/>
      <c r="K28" s="194"/>
      <c r="L28" s="187"/>
      <c r="M28" s="187"/>
    </row>
    <row r="29" spans="1:14" s="71" customFormat="1">
      <c r="A29" s="74">
        <v>6</v>
      </c>
      <c r="B29" s="188">
        <f>'SKP Pegawai'!B24:F24</f>
        <v>0</v>
      </c>
      <c r="C29" s="188"/>
      <c r="D29" s="188"/>
      <c r="E29" s="188"/>
      <c r="F29" s="188"/>
      <c r="G29" s="188"/>
      <c r="H29" s="188"/>
      <c r="I29" s="205"/>
      <c r="J29" s="206"/>
      <c r="K29" s="209"/>
      <c r="L29" s="186"/>
      <c r="M29" s="186" t="str">
        <f>IFERROR(VLOOKUP(L29,PD!$B$13:$C$15,2,0),"")</f>
        <v/>
      </c>
    </row>
    <row r="30" spans="1:14" s="71" customFormat="1" ht="59.1" customHeight="1">
      <c r="A30" s="74"/>
      <c r="B30" s="188" t="str">
        <f>'SKP Pegawai'!B25:F25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0" s="188"/>
      <c r="D30" s="188"/>
      <c r="E30" s="188"/>
      <c r="F30" s="188"/>
      <c r="G30" s="188"/>
      <c r="H30" s="188"/>
      <c r="I30" s="207"/>
      <c r="J30" s="208"/>
      <c r="K30" s="187"/>
      <c r="L30" s="187"/>
      <c r="M30" s="187"/>
    </row>
    <row r="31" spans="1:14" s="71" customFormat="1" ht="14.45" customHeight="1">
      <c r="A31" s="74">
        <v>7</v>
      </c>
      <c r="B31" s="188">
        <f>'SKP Pegawai'!B26:F26</f>
        <v>0</v>
      </c>
      <c r="C31" s="188"/>
      <c r="D31" s="188"/>
      <c r="E31" s="188"/>
      <c r="F31" s="188"/>
      <c r="G31" s="188"/>
      <c r="H31" s="188"/>
      <c r="I31" s="189"/>
      <c r="J31" s="190"/>
      <c r="K31" s="193"/>
      <c r="L31" s="186"/>
      <c r="M31" s="186" t="str">
        <f>IFERROR(VLOOKUP(L31,PD!$B$13:$C$15,2,0),"")</f>
        <v/>
      </c>
    </row>
    <row r="32" spans="1:14" s="71" customFormat="1" ht="72.599999999999994" customHeight="1">
      <c r="A32" s="74"/>
      <c r="B32" s="188" t="str">
        <f>'SKP Pegawai'!B27:F27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2" s="188"/>
      <c r="D32" s="188"/>
      <c r="E32" s="188"/>
      <c r="F32" s="188"/>
      <c r="G32" s="188"/>
      <c r="H32" s="188"/>
      <c r="I32" s="191"/>
      <c r="J32" s="192"/>
      <c r="K32" s="194"/>
      <c r="L32" s="187"/>
      <c r="M32" s="187"/>
    </row>
    <row r="33" spans="1:14" s="71" customFormat="1">
      <c r="A33" s="74">
        <v>8</v>
      </c>
      <c r="B33" s="188">
        <f>'SKP Pegawai'!B28:F28</f>
        <v>0</v>
      </c>
      <c r="C33" s="188"/>
      <c r="D33" s="188"/>
      <c r="E33" s="188"/>
      <c r="F33" s="188"/>
      <c r="G33" s="188"/>
      <c r="H33" s="188"/>
      <c r="I33" s="189"/>
      <c r="J33" s="190"/>
      <c r="K33" s="193"/>
      <c r="L33" s="186"/>
      <c r="M33" s="186" t="str">
        <f>IFERROR(VLOOKUP(L33,PD!$B$13:$C$15,2,0),"")</f>
        <v/>
      </c>
    </row>
    <row r="34" spans="1:14" s="71" customFormat="1" ht="72.599999999999994" customHeight="1">
      <c r="A34" s="74"/>
      <c r="B34" s="188" t="str">
        <f>'SKP Pegawai'!B29:F29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4" s="188"/>
      <c r="D34" s="188"/>
      <c r="E34" s="188"/>
      <c r="F34" s="188"/>
      <c r="G34" s="188"/>
      <c r="H34" s="188"/>
      <c r="I34" s="191"/>
      <c r="J34" s="192"/>
      <c r="K34" s="194"/>
      <c r="L34" s="187"/>
      <c r="M34" s="187"/>
    </row>
    <row r="35" spans="1:14" ht="14.25" customHeight="1">
      <c r="A35" s="235" t="s">
        <v>14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3"/>
    </row>
    <row r="36" spans="1:14" s="71" customFormat="1">
      <c r="A36" s="74">
        <v>1</v>
      </c>
      <c r="B36" s="222" t="str">
        <f>'SKP Pegawai'!B33:F33</f>
        <v>(Hasil yang diharapkan dengan prioritas rendah disertai dengan Jabatan Pimpinan yang memberikan penugasan)</v>
      </c>
      <c r="C36" s="222"/>
      <c r="D36" s="222"/>
      <c r="E36" s="222"/>
      <c r="F36" s="222"/>
      <c r="G36" s="222"/>
      <c r="H36" s="222"/>
      <c r="I36" s="205"/>
      <c r="J36" s="206"/>
      <c r="K36" s="209"/>
      <c r="L36" s="186"/>
      <c r="M36" s="210" t="str">
        <f>IFERROR(VLOOKUP(L36,PD!$B$13:$C$15,2,0),"")</f>
        <v/>
      </c>
    </row>
    <row r="37" spans="1:14" s="71" customFormat="1" ht="59.1" customHeight="1">
      <c r="A37" s="74"/>
      <c r="B37" s="204" t="str">
        <f>'SKP Pegawai'!B34:F34</f>
        <v>Ukuran keberhasilan/ Indikator Kinerja Individu, Target :</v>
      </c>
      <c r="C37" s="204"/>
      <c r="D37" s="204"/>
      <c r="E37" s="204"/>
      <c r="F37" s="204"/>
      <c r="G37" s="204"/>
      <c r="H37" s="204"/>
      <c r="I37" s="207"/>
      <c r="J37" s="208"/>
      <c r="K37" s="187"/>
      <c r="L37" s="187"/>
      <c r="M37" s="187"/>
    </row>
    <row r="38" spans="1:14" s="71" customFormat="1">
      <c r="A38" s="74">
        <v>2</v>
      </c>
      <c r="B38" s="204" t="str">
        <f>'SKP Pegawai'!B35:F35</f>
        <v>(Hasil yang diharapkan dengan prioritas rendah disertai dengan Jabatan Pimpinan yang memberikan penugasan)</v>
      </c>
      <c r="C38" s="204"/>
      <c r="D38" s="204"/>
      <c r="E38" s="204"/>
      <c r="F38" s="204"/>
      <c r="G38" s="204"/>
      <c r="H38" s="204"/>
      <c r="I38" s="205"/>
      <c r="J38" s="206"/>
      <c r="K38" s="209"/>
      <c r="L38" s="186"/>
      <c r="M38" s="210" t="str">
        <f>IFERROR(VLOOKUP(L38,PD!$B$13:$C$15,2,0),"")</f>
        <v/>
      </c>
    </row>
    <row r="39" spans="1:14" s="71" customFormat="1" ht="59.1" customHeight="1">
      <c r="A39" s="74"/>
      <c r="B39" s="204" t="str">
        <f>'SKP Pegawai'!B36:F36</f>
        <v>Ukuran keberhasilan/ Indikator Kinerja Individu, Target :</v>
      </c>
      <c r="C39" s="204"/>
      <c r="D39" s="204"/>
      <c r="E39" s="204"/>
      <c r="F39" s="204"/>
      <c r="G39" s="204"/>
      <c r="H39" s="204"/>
      <c r="I39" s="207"/>
      <c r="J39" s="208"/>
      <c r="K39" s="187"/>
      <c r="L39" s="187"/>
      <c r="M39" s="187"/>
    </row>
    <row r="40" spans="1:14" ht="15" customHeight="1">
      <c r="A40" s="236" t="s">
        <v>57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17"/>
      <c r="L40" s="113"/>
      <c r="M40" s="113">
        <f>IFERROR(ROUND(AVERAGE(M19:M39),0),0)</f>
        <v>2</v>
      </c>
      <c r="N40" s="10"/>
    </row>
    <row r="41" spans="1:14" ht="15" customHeight="1">
      <c r="A41" s="237" t="s">
        <v>221</v>
      </c>
      <c r="B41" s="226"/>
      <c r="C41" s="226"/>
      <c r="D41" s="226"/>
      <c r="E41" s="11"/>
      <c r="F41" s="11"/>
      <c r="G41" s="11"/>
      <c r="H41" s="11"/>
      <c r="I41" s="11"/>
      <c r="J41" s="11"/>
      <c r="K41" s="12"/>
      <c r="L41" s="114" t="s">
        <v>178</v>
      </c>
      <c r="M41" s="114" t="str">
        <f>IF(M40=1,"DIBAWAH EKSPEKTASI",IF(M40=2,"SESUAI EKSPEKTASI",IF(M40=3,"DIATAS EKSPEKTASI")))</f>
        <v>SESUAI EKSPEKTASI</v>
      </c>
      <c r="N41" s="10"/>
    </row>
    <row r="42" spans="1:14" ht="14.25" customHeight="1">
      <c r="A42" s="260" t="s">
        <v>15</v>
      </c>
      <c r="B42" s="212"/>
      <c r="C42" s="212"/>
      <c r="D42" s="212"/>
      <c r="E42" s="212"/>
      <c r="F42" s="212"/>
      <c r="G42" s="212"/>
      <c r="H42" s="212"/>
      <c r="I42" s="212"/>
      <c r="J42" s="212"/>
      <c r="K42" s="7" t="s">
        <v>56</v>
      </c>
      <c r="L42" s="115"/>
      <c r="M42" s="115"/>
    </row>
    <row r="43" spans="1:14" ht="15" customHeight="1">
      <c r="A43" s="13">
        <v>1</v>
      </c>
      <c r="B43" s="238" t="s">
        <v>16</v>
      </c>
      <c r="C43" s="212"/>
      <c r="D43" s="212"/>
      <c r="E43" s="212"/>
      <c r="F43" s="212"/>
      <c r="G43" s="212"/>
      <c r="H43" s="212"/>
      <c r="I43" s="212"/>
      <c r="J43" s="212"/>
      <c r="K43" s="212"/>
      <c r="L43" s="221" t="s">
        <v>58</v>
      </c>
      <c r="M43" s="218">
        <f>IFERROR(VLOOKUP(L43,PD!$B$13:$C$15,2,0),"")</f>
        <v>2</v>
      </c>
      <c r="N43" s="9"/>
    </row>
    <row r="44" spans="1:14" ht="15" customHeight="1">
      <c r="A44" s="14"/>
      <c r="B44" s="239" t="s">
        <v>17</v>
      </c>
      <c r="C44" s="224"/>
      <c r="D44" s="224"/>
      <c r="E44" s="224"/>
      <c r="F44" s="224"/>
      <c r="G44" s="240"/>
      <c r="H44" s="241" t="s">
        <v>18</v>
      </c>
      <c r="I44" s="224"/>
      <c r="J44" s="240"/>
      <c r="K44" s="255" t="s">
        <v>219</v>
      </c>
      <c r="L44" s="221"/>
      <c r="M44" s="219"/>
      <c r="N44" s="9"/>
    </row>
    <row r="45" spans="1:14" ht="15" customHeight="1">
      <c r="A45" s="14"/>
      <c r="B45" s="239" t="s">
        <v>19</v>
      </c>
      <c r="C45" s="224"/>
      <c r="D45" s="224"/>
      <c r="E45" s="224"/>
      <c r="F45" s="224"/>
      <c r="G45" s="240"/>
      <c r="H45" s="245"/>
      <c r="I45" s="224"/>
      <c r="J45" s="240"/>
      <c r="K45" s="256"/>
      <c r="L45" s="221"/>
      <c r="M45" s="219"/>
      <c r="N45" s="125" t="s">
        <v>223</v>
      </c>
    </row>
    <row r="46" spans="1:14" ht="48.75" customHeight="1">
      <c r="A46" s="15"/>
      <c r="B46" s="248" t="s">
        <v>20</v>
      </c>
      <c r="C46" s="226"/>
      <c r="D46" s="226"/>
      <c r="E46" s="226"/>
      <c r="F46" s="226"/>
      <c r="G46" s="247"/>
      <c r="H46" s="246"/>
      <c r="I46" s="226"/>
      <c r="J46" s="247"/>
      <c r="K46" s="257"/>
      <c r="L46" s="221"/>
      <c r="M46" s="220"/>
      <c r="N46" s="9"/>
    </row>
    <row r="47" spans="1:14" ht="15" customHeight="1">
      <c r="A47" s="13">
        <v>2</v>
      </c>
      <c r="B47" s="238" t="s">
        <v>21</v>
      </c>
      <c r="C47" s="212"/>
      <c r="D47" s="212"/>
      <c r="E47" s="212"/>
      <c r="F47" s="212"/>
      <c r="G47" s="212"/>
      <c r="H47" s="212"/>
      <c r="I47" s="212"/>
      <c r="J47" s="212"/>
      <c r="K47" s="212"/>
      <c r="L47" s="221"/>
      <c r="M47" s="218" t="str">
        <f>IFERROR(VLOOKUP(L47,PD!$B$13:$C$15,2,0),"")</f>
        <v/>
      </c>
      <c r="N47" s="9"/>
    </row>
    <row r="48" spans="1:14" ht="15" customHeight="1">
      <c r="A48" s="14"/>
      <c r="B48" s="239" t="s">
        <v>22</v>
      </c>
      <c r="C48" s="224"/>
      <c r="D48" s="224"/>
      <c r="E48" s="224"/>
      <c r="F48" s="224"/>
      <c r="G48" s="240"/>
      <c r="H48" s="241" t="s">
        <v>18</v>
      </c>
      <c r="I48" s="224"/>
      <c r="J48" s="240"/>
      <c r="K48" s="242"/>
      <c r="L48" s="221"/>
      <c r="M48" s="219"/>
      <c r="N48" s="9"/>
    </row>
    <row r="49" spans="1:14" ht="15" customHeight="1">
      <c r="A49" s="14"/>
      <c r="B49" s="239" t="s">
        <v>23</v>
      </c>
      <c r="C49" s="224"/>
      <c r="D49" s="224"/>
      <c r="E49" s="224"/>
      <c r="F49" s="224"/>
      <c r="G49" s="240"/>
      <c r="H49" s="245"/>
      <c r="I49" s="224"/>
      <c r="J49" s="240"/>
      <c r="K49" s="243"/>
      <c r="L49" s="221"/>
      <c r="M49" s="219"/>
      <c r="N49" s="9"/>
    </row>
    <row r="50" spans="1:14" ht="60" customHeight="1">
      <c r="A50" s="15"/>
      <c r="B50" s="248" t="s">
        <v>24</v>
      </c>
      <c r="C50" s="226"/>
      <c r="D50" s="226"/>
      <c r="E50" s="226"/>
      <c r="F50" s="226"/>
      <c r="G50" s="247"/>
      <c r="H50" s="246"/>
      <c r="I50" s="226"/>
      <c r="J50" s="247"/>
      <c r="K50" s="244"/>
      <c r="L50" s="221"/>
      <c r="M50" s="220"/>
      <c r="N50" s="9"/>
    </row>
    <row r="51" spans="1:14" ht="15" customHeight="1">
      <c r="A51" s="13">
        <v>3</v>
      </c>
      <c r="B51" s="238" t="s">
        <v>25</v>
      </c>
      <c r="C51" s="212"/>
      <c r="D51" s="212"/>
      <c r="E51" s="212"/>
      <c r="F51" s="212"/>
      <c r="G51" s="212"/>
      <c r="H51" s="212"/>
      <c r="I51" s="212"/>
      <c r="J51" s="212"/>
      <c r="K51" s="213"/>
      <c r="L51" s="221"/>
      <c r="M51" s="218" t="str">
        <f>IFERROR(VLOOKUP(L51,PD!$B$13:$C$15,2,0),"")</f>
        <v/>
      </c>
      <c r="N51" s="9"/>
    </row>
    <row r="52" spans="1:14" ht="15" customHeight="1">
      <c r="A52" s="14"/>
      <c r="B52" s="239" t="s">
        <v>26</v>
      </c>
      <c r="C52" s="224"/>
      <c r="D52" s="224"/>
      <c r="E52" s="224"/>
      <c r="F52" s="224"/>
      <c r="G52" s="240"/>
      <c r="H52" s="241" t="s">
        <v>18</v>
      </c>
      <c r="I52" s="224"/>
      <c r="J52" s="240"/>
      <c r="K52" s="242"/>
      <c r="L52" s="221"/>
      <c r="M52" s="219"/>
      <c r="N52" s="9"/>
    </row>
    <row r="53" spans="1:14" ht="15" customHeight="1">
      <c r="A53" s="14"/>
      <c r="B53" s="239" t="s">
        <v>27</v>
      </c>
      <c r="C53" s="224"/>
      <c r="D53" s="224"/>
      <c r="E53" s="224"/>
      <c r="F53" s="224"/>
      <c r="G53" s="240"/>
      <c r="H53" s="245"/>
      <c r="I53" s="224"/>
      <c r="J53" s="240"/>
      <c r="K53" s="243"/>
      <c r="L53" s="221"/>
      <c r="M53" s="219"/>
      <c r="N53" s="9"/>
    </row>
    <row r="54" spans="1:14" ht="107.25" customHeight="1">
      <c r="A54" s="15"/>
      <c r="B54" s="248" t="s">
        <v>28</v>
      </c>
      <c r="C54" s="226"/>
      <c r="D54" s="226"/>
      <c r="E54" s="226"/>
      <c r="F54" s="226"/>
      <c r="G54" s="247"/>
      <c r="H54" s="246"/>
      <c r="I54" s="226"/>
      <c r="J54" s="247"/>
      <c r="K54" s="244"/>
      <c r="L54" s="221"/>
      <c r="M54" s="220"/>
      <c r="N54" s="9"/>
    </row>
    <row r="55" spans="1:14" ht="15" customHeight="1">
      <c r="A55" s="13">
        <v>4</v>
      </c>
      <c r="B55" s="238" t="s">
        <v>29</v>
      </c>
      <c r="C55" s="212"/>
      <c r="D55" s="212"/>
      <c r="E55" s="212"/>
      <c r="F55" s="212"/>
      <c r="G55" s="212"/>
      <c r="H55" s="212"/>
      <c r="I55" s="212"/>
      <c r="J55" s="212"/>
      <c r="K55" s="213"/>
      <c r="L55" s="221"/>
      <c r="M55" s="218" t="str">
        <f>IFERROR(VLOOKUP(L55,PD!$B$13:$C$15,2,0),"")</f>
        <v/>
      </c>
      <c r="N55" s="9"/>
    </row>
    <row r="56" spans="1:14" ht="15" customHeight="1">
      <c r="A56" s="14"/>
      <c r="B56" s="239" t="s">
        <v>30</v>
      </c>
      <c r="C56" s="224"/>
      <c r="D56" s="224"/>
      <c r="E56" s="224"/>
      <c r="F56" s="224"/>
      <c r="G56" s="240"/>
      <c r="H56" s="241" t="s">
        <v>18</v>
      </c>
      <c r="I56" s="224"/>
      <c r="J56" s="240"/>
      <c r="K56" s="242"/>
      <c r="L56" s="221"/>
      <c r="M56" s="219"/>
      <c r="N56" s="9"/>
    </row>
    <row r="57" spans="1:14" ht="15" customHeight="1">
      <c r="A57" s="14"/>
      <c r="B57" s="239" t="s">
        <v>31</v>
      </c>
      <c r="C57" s="224"/>
      <c r="D57" s="224"/>
      <c r="E57" s="224"/>
      <c r="F57" s="224"/>
      <c r="G57" s="240"/>
      <c r="H57" s="245"/>
      <c r="I57" s="224"/>
      <c r="J57" s="240"/>
      <c r="K57" s="243"/>
      <c r="L57" s="221"/>
      <c r="M57" s="219"/>
      <c r="N57" s="9"/>
    </row>
    <row r="58" spans="1:14" ht="63.75" customHeight="1">
      <c r="A58" s="15"/>
      <c r="B58" s="248" t="s">
        <v>32</v>
      </c>
      <c r="C58" s="226"/>
      <c r="D58" s="226"/>
      <c r="E58" s="226"/>
      <c r="F58" s="226"/>
      <c r="G58" s="247"/>
      <c r="H58" s="246"/>
      <c r="I58" s="226"/>
      <c r="J58" s="247"/>
      <c r="K58" s="244"/>
      <c r="L58" s="221"/>
      <c r="M58" s="220"/>
      <c r="N58" s="9"/>
    </row>
    <row r="59" spans="1:14" ht="15" customHeight="1">
      <c r="A59" s="13">
        <v>5</v>
      </c>
      <c r="B59" s="238" t="s">
        <v>33</v>
      </c>
      <c r="C59" s="212"/>
      <c r="D59" s="212"/>
      <c r="E59" s="212"/>
      <c r="F59" s="212"/>
      <c r="G59" s="212"/>
      <c r="H59" s="212"/>
      <c r="I59" s="212"/>
      <c r="J59" s="212"/>
      <c r="K59" s="213"/>
      <c r="L59" s="221"/>
      <c r="M59" s="218" t="str">
        <f>IFERROR(VLOOKUP(L59,PD!$B$13:$C$15,2,0),"")</f>
        <v/>
      </c>
      <c r="N59" s="9"/>
    </row>
    <row r="60" spans="1:14" ht="30" customHeight="1">
      <c r="A60" s="14"/>
      <c r="B60" s="239" t="s">
        <v>34</v>
      </c>
      <c r="C60" s="224"/>
      <c r="D60" s="224"/>
      <c r="E60" s="224"/>
      <c r="F60" s="224"/>
      <c r="G60" s="240"/>
      <c r="H60" s="241" t="s">
        <v>18</v>
      </c>
      <c r="I60" s="224"/>
      <c r="J60" s="240"/>
      <c r="K60" s="242"/>
      <c r="L60" s="221"/>
      <c r="M60" s="219"/>
      <c r="N60" s="9"/>
    </row>
    <row r="61" spans="1:14" ht="15" customHeight="1">
      <c r="A61" s="14"/>
      <c r="B61" s="239" t="s">
        <v>35</v>
      </c>
      <c r="C61" s="224"/>
      <c r="D61" s="224"/>
      <c r="E61" s="224"/>
      <c r="F61" s="224"/>
      <c r="G61" s="240"/>
      <c r="H61" s="245"/>
      <c r="I61" s="224"/>
      <c r="J61" s="240"/>
      <c r="K61" s="243"/>
      <c r="L61" s="221"/>
      <c r="M61" s="219"/>
      <c r="N61" s="9"/>
    </row>
    <row r="62" spans="1:14" ht="61.5" customHeight="1">
      <c r="A62" s="15"/>
      <c r="B62" s="248" t="s">
        <v>36</v>
      </c>
      <c r="C62" s="226"/>
      <c r="D62" s="226"/>
      <c r="E62" s="226"/>
      <c r="F62" s="226"/>
      <c r="G62" s="247"/>
      <c r="H62" s="246"/>
      <c r="I62" s="226"/>
      <c r="J62" s="247"/>
      <c r="K62" s="244"/>
      <c r="L62" s="221"/>
      <c r="M62" s="220"/>
      <c r="N62" s="9"/>
    </row>
    <row r="63" spans="1:14" ht="15" customHeight="1">
      <c r="A63" s="13">
        <v>6</v>
      </c>
      <c r="B63" s="238" t="s">
        <v>37</v>
      </c>
      <c r="C63" s="212"/>
      <c r="D63" s="212"/>
      <c r="E63" s="212"/>
      <c r="F63" s="212"/>
      <c r="G63" s="212"/>
      <c r="H63" s="212"/>
      <c r="I63" s="212"/>
      <c r="J63" s="212"/>
      <c r="K63" s="213"/>
      <c r="L63" s="221"/>
      <c r="M63" s="218" t="str">
        <f>IFERROR(VLOOKUP(L63,PD!$B$13:$C$15,2,0),"")</f>
        <v/>
      </c>
      <c r="N63" s="9"/>
    </row>
    <row r="64" spans="1:14" ht="15" customHeight="1">
      <c r="A64" s="14"/>
      <c r="B64" s="239" t="s">
        <v>38</v>
      </c>
      <c r="C64" s="224"/>
      <c r="D64" s="224"/>
      <c r="E64" s="224"/>
      <c r="F64" s="224"/>
      <c r="G64" s="240"/>
      <c r="H64" s="241" t="s">
        <v>18</v>
      </c>
      <c r="I64" s="224"/>
      <c r="J64" s="240"/>
      <c r="K64" s="242"/>
      <c r="L64" s="221"/>
      <c r="M64" s="219"/>
      <c r="N64" s="9"/>
    </row>
    <row r="65" spans="1:14" ht="15" customHeight="1">
      <c r="A65" s="14"/>
      <c r="B65" s="239" t="s">
        <v>39</v>
      </c>
      <c r="C65" s="224"/>
      <c r="D65" s="224"/>
      <c r="E65" s="224"/>
      <c r="F65" s="224"/>
      <c r="G65" s="240"/>
      <c r="H65" s="245"/>
      <c r="I65" s="224"/>
      <c r="J65" s="240"/>
      <c r="K65" s="243"/>
      <c r="L65" s="221"/>
      <c r="M65" s="219"/>
      <c r="N65" s="9"/>
    </row>
    <row r="66" spans="1:14" ht="61.5" customHeight="1">
      <c r="A66" s="15"/>
      <c r="B66" s="248" t="s">
        <v>40</v>
      </c>
      <c r="C66" s="226"/>
      <c r="D66" s="226"/>
      <c r="E66" s="226"/>
      <c r="F66" s="226"/>
      <c r="G66" s="247"/>
      <c r="H66" s="246"/>
      <c r="I66" s="226"/>
      <c r="J66" s="247"/>
      <c r="K66" s="244"/>
      <c r="L66" s="221"/>
      <c r="M66" s="220"/>
      <c r="N66" s="9"/>
    </row>
    <row r="67" spans="1:14" ht="15" customHeight="1">
      <c r="A67" s="13">
        <v>7</v>
      </c>
      <c r="B67" s="238" t="s">
        <v>41</v>
      </c>
      <c r="C67" s="212"/>
      <c r="D67" s="212"/>
      <c r="E67" s="212"/>
      <c r="F67" s="212"/>
      <c r="G67" s="212"/>
      <c r="H67" s="212"/>
      <c r="I67" s="212"/>
      <c r="J67" s="212"/>
      <c r="K67" s="213"/>
      <c r="L67" s="221"/>
      <c r="M67" s="218" t="str">
        <f>IFERROR(VLOOKUP(L67,PD!$B$13:$C$15,2,0),"")</f>
        <v/>
      </c>
      <c r="N67" s="9"/>
    </row>
    <row r="68" spans="1:14" ht="15" customHeight="1">
      <c r="A68" s="14"/>
      <c r="B68" s="239" t="s">
        <v>42</v>
      </c>
      <c r="C68" s="224"/>
      <c r="D68" s="224"/>
      <c r="E68" s="224"/>
      <c r="F68" s="224"/>
      <c r="G68" s="240"/>
      <c r="H68" s="241" t="s">
        <v>18</v>
      </c>
      <c r="I68" s="224"/>
      <c r="J68" s="240"/>
      <c r="K68" s="242"/>
      <c r="L68" s="221"/>
      <c r="M68" s="219"/>
      <c r="N68" s="9"/>
    </row>
    <row r="69" spans="1:14" ht="15" customHeight="1">
      <c r="A69" s="14"/>
      <c r="B69" s="239" t="s">
        <v>43</v>
      </c>
      <c r="C69" s="224"/>
      <c r="D69" s="224"/>
      <c r="E69" s="224"/>
      <c r="F69" s="224"/>
      <c r="G69" s="240"/>
      <c r="H69" s="245"/>
      <c r="I69" s="224"/>
      <c r="J69" s="240"/>
      <c r="K69" s="243"/>
      <c r="L69" s="221"/>
      <c r="M69" s="219"/>
      <c r="N69" s="9"/>
    </row>
    <row r="70" spans="1:14" ht="46.5" customHeight="1">
      <c r="A70" s="15"/>
      <c r="B70" s="248" t="s">
        <v>44</v>
      </c>
      <c r="C70" s="226"/>
      <c r="D70" s="226"/>
      <c r="E70" s="226"/>
      <c r="F70" s="226"/>
      <c r="G70" s="247"/>
      <c r="H70" s="246"/>
      <c r="I70" s="226"/>
      <c r="J70" s="247"/>
      <c r="K70" s="244"/>
      <c r="L70" s="221"/>
      <c r="M70" s="220"/>
      <c r="N70" s="9"/>
    </row>
    <row r="71" spans="1:14" ht="15" customHeight="1">
      <c r="A71" s="236" t="s">
        <v>59</v>
      </c>
      <c r="B71" s="233"/>
      <c r="C71" s="233"/>
      <c r="D71" s="233"/>
      <c r="E71" s="233"/>
      <c r="F71" s="233"/>
      <c r="G71" s="233"/>
      <c r="H71" s="233"/>
      <c r="I71" s="233"/>
      <c r="J71" s="233"/>
      <c r="K71" s="217"/>
      <c r="L71" s="113"/>
      <c r="M71" s="113" t="str">
        <f>IFERROR(ROUND(AVERAGE(M44:M70),0),"")</f>
        <v/>
      </c>
      <c r="N71" s="10"/>
    </row>
    <row r="72" spans="1:14" ht="15" customHeight="1">
      <c r="A72" s="237" t="s">
        <v>221</v>
      </c>
      <c r="B72" s="226"/>
      <c r="C72" s="226"/>
      <c r="D72" s="226"/>
      <c r="E72" s="11"/>
      <c r="F72" s="11"/>
      <c r="G72" s="11"/>
      <c r="H72" s="11"/>
      <c r="I72" s="11"/>
      <c r="J72" s="11"/>
      <c r="K72" s="12"/>
      <c r="L72" s="114" t="s">
        <v>178</v>
      </c>
      <c r="M72" s="114" t="b">
        <f>IF(M71=1,"DIBAWAH EKSPEKTASI",IF(M71=2,"SESUAI EKSPEKTASI",IF(M71=3,"DIATAS EKSPEKTASI")))</f>
        <v>0</v>
      </c>
      <c r="N72" s="10"/>
    </row>
    <row r="73" spans="1:14" ht="15" customHeight="1">
      <c r="A73" s="236" t="s">
        <v>60</v>
      </c>
      <c r="B73" s="233"/>
      <c r="C73" s="233"/>
      <c r="D73" s="233"/>
      <c r="E73" s="233"/>
      <c r="F73" s="233"/>
      <c r="G73" s="233"/>
      <c r="H73" s="233"/>
      <c r="I73" s="233"/>
      <c r="J73" s="233"/>
      <c r="K73" s="217"/>
      <c r="L73" s="113"/>
      <c r="M73" s="113"/>
      <c r="N73" s="10"/>
    </row>
    <row r="74" spans="1:14" ht="15" customHeight="1">
      <c r="A74" s="237" t="e">
        <f>VLOOKUP(A41&amp;A72,K!$C$9:$D$26,2,0)</f>
        <v>#N/A</v>
      </c>
      <c r="B74" s="226"/>
      <c r="C74" s="226"/>
      <c r="D74" s="226"/>
      <c r="E74" s="11"/>
      <c r="F74" s="11"/>
      <c r="G74" s="11"/>
      <c r="H74" s="11"/>
      <c r="I74" s="11"/>
      <c r="J74" s="11"/>
      <c r="K74" s="12"/>
      <c r="L74" s="113"/>
      <c r="M74" s="113"/>
      <c r="N74" s="10"/>
    </row>
    <row r="75" spans="1:14" ht="14.25" customHeight="1">
      <c r="I75" s="3"/>
      <c r="J75" s="3"/>
      <c r="K75" s="3"/>
    </row>
    <row r="76" spans="1:14" ht="14.25" customHeight="1">
      <c r="H76" s="223" t="s">
        <v>238</v>
      </c>
      <c r="I76" s="224"/>
      <c r="J76" s="224"/>
      <c r="K76" s="224"/>
    </row>
    <row r="77" spans="1:14" ht="14.25" customHeight="1">
      <c r="A77" s="223"/>
      <c r="B77" s="224"/>
      <c r="C77" s="224"/>
      <c r="D77" s="224"/>
      <c r="E77" s="224"/>
      <c r="F77" s="224"/>
      <c r="G77" s="224"/>
      <c r="H77" s="223" t="s">
        <v>45</v>
      </c>
      <c r="I77" s="224"/>
      <c r="J77" s="224"/>
      <c r="K77" s="224"/>
    </row>
    <row r="78" spans="1:14" ht="14.25" customHeight="1">
      <c r="A78" s="223"/>
      <c r="B78" s="224"/>
      <c r="C78" s="224"/>
      <c r="D78" s="224"/>
      <c r="E78" s="224"/>
      <c r="F78" s="224"/>
      <c r="G78" s="224"/>
      <c r="H78" s="223"/>
      <c r="I78" s="224"/>
      <c r="J78" s="224"/>
      <c r="K78" s="224"/>
    </row>
    <row r="79" spans="1:14" ht="14.25" customHeight="1">
      <c r="A79" s="223"/>
      <c r="B79" s="224"/>
      <c r="C79" s="224"/>
      <c r="D79" s="224"/>
      <c r="E79" s="224"/>
      <c r="F79" s="224"/>
      <c r="G79" s="224"/>
      <c r="H79" s="223"/>
      <c r="I79" s="224"/>
      <c r="J79" s="224"/>
      <c r="K79" s="224"/>
    </row>
    <row r="80" spans="1:14" ht="14.25" customHeight="1">
      <c r="A80" s="223"/>
      <c r="B80" s="224"/>
      <c r="C80" s="224"/>
      <c r="D80" s="224"/>
      <c r="E80" s="224"/>
      <c r="F80" s="224"/>
      <c r="G80" s="224"/>
      <c r="H80" s="223"/>
      <c r="I80" s="224"/>
      <c r="J80" s="224"/>
      <c r="K80" s="224"/>
    </row>
    <row r="81" spans="1:11" ht="14.25" customHeight="1">
      <c r="A81" s="223"/>
      <c r="B81" s="224"/>
      <c r="C81" s="224"/>
      <c r="D81" s="224"/>
      <c r="E81" s="224"/>
      <c r="F81" s="224"/>
      <c r="G81" s="224"/>
      <c r="H81" s="223">
        <f>'SKP Pegawai'!E72</f>
        <v>0</v>
      </c>
      <c r="I81" s="224"/>
      <c r="J81" s="224"/>
      <c r="K81" s="224"/>
    </row>
    <row r="82" spans="1:11" ht="14.25" customHeight="1">
      <c r="A82" s="223"/>
      <c r="B82" s="224"/>
      <c r="C82" s="224"/>
      <c r="D82" s="224"/>
      <c r="E82" s="224"/>
      <c r="F82" s="224"/>
      <c r="G82" s="224"/>
      <c r="H82" s="223">
        <f>'SKP Pegawai'!E73</f>
        <v>0</v>
      </c>
      <c r="I82" s="224"/>
      <c r="J82" s="224"/>
      <c r="K82" s="224"/>
    </row>
    <row r="83" spans="1:11" ht="14.25" customHeight="1">
      <c r="I83" s="3"/>
      <c r="J83" s="3"/>
      <c r="K83" s="3"/>
    </row>
    <row r="84" spans="1:11" ht="14.25" customHeight="1">
      <c r="I84" s="3"/>
      <c r="J84" s="3"/>
      <c r="K84" s="3"/>
    </row>
    <row r="85" spans="1:11" ht="14.25" customHeight="1">
      <c r="I85" s="3"/>
      <c r="J85" s="3"/>
      <c r="K85" s="3"/>
    </row>
    <row r="86" spans="1:11" ht="14.25" customHeight="1">
      <c r="I86" s="3"/>
      <c r="J86" s="3"/>
      <c r="K86" s="3"/>
    </row>
    <row r="87" spans="1:11" ht="14.25" customHeight="1">
      <c r="I87" s="3"/>
      <c r="J87" s="3"/>
      <c r="K87" s="3"/>
    </row>
    <row r="88" spans="1:11" ht="14.25" customHeight="1">
      <c r="I88" s="3"/>
      <c r="J88" s="3"/>
      <c r="K88" s="3"/>
    </row>
    <row r="89" spans="1:11" ht="14.25" customHeight="1">
      <c r="I89" s="3"/>
      <c r="J89" s="3"/>
      <c r="K89" s="3"/>
    </row>
    <row r="90" spans="1:11" ht="14.25" customHeight="1">
      <c r="I90" s="3"/>
      <c r="J90" s="3"/>
      <c r="K90" s="3"/>
    </row>
    <row r="91" spans="1:11" ht="14.25" customHeight="1">
      <c r="I91" s="3"/>
      <c r="J91" s="3"/>
      <c r="K91" s="3"/>
    </row>
    <row r="92" spans="1:11" ht="14.25" customHeight="1">
      <c r="I92" s="3"/>
      <c r="J92" s="3"/>
      <c r="K92" s="3"/>
    </row>
    <row r="93" spans="1:11" ht="14.25" customHeight="1">
      <c r="I93" s="3"/>
      <c r="J93" s="3"/>
      <c r="K93" s="3"/>
    </row>
    <row r="94" spans="1:11" ht="14.25" customHeight="1">
      <c r="I94" s="3"/>
      <c r="J94" s="3"/>
      <c r="K94" s="3"/>
    </row>
    <row r="95" spans="1:11" ht="14.25" customHeight="1">
      <c r="I95" s="3"/>
      <c r="J95" s="3"/>
      <c r="K95" s="3"/>
    </row>
    <row r="96" spans="1:11" ht="14.25" customHeight="1">
      <c r="I96" s="3"/>
      <c r="J96" s="3"/>
      <c r="K96" s="8"/>
    </row>
    <row r="97" spans="9:11" ht="14.25" customHeight="1">
      <c r="I97" s="3"/>
      <c r="J97" s="3"/>
    </row>
    <row r="98" spans="9:11" ht="14.25" customHeight="1">
      <c r="I98" s="3"/>
      <c r="J98" s="3"/>
    </row>
    <row r="99" spans="9:11" ht="14.25" customHeight="1">
      <c r="I99" s="3"/>
      <c r="J99" s="3"/>
      <c r="K99" s="3"/>
    </row>
    <row r="100" spans="9:11" ht="14.25" customHeight="1">
      <c r="I100" s="3"/>
      <c r="J100" s="3"/>
      <c r="K100" s="3"/>
    </row>
    <row r="101" spans="9:11" ht="14.25" customHeight="1">
      <c r="I101" s="3"/>
      <c r="J101" s="3"/>
      <c r="K101" s="3"/>
    </row>
    <row r="102" spans="9:11" ht="14.25" customHeight="1">
      <c r="I102" s="3"/>
      <c r="J102" s="3"/>
      <c r="K102" s="3"/>
    </row>
    <row r="103" spans="9:11" ht="14.25" customHeight="1">
      <c r="I103" s="3"/>
      <c r="J103" s="3"/>
      <c r="K103" s="3"/>
    </row>
  </sheetData>
  <mergeCells count="183">
    <mergeCell ref="M33:M34"/>
    <mergeCell ref="B34:H34"/>
    <mergeCell ref="L14:M14"/>
    <mergeCell ref="B59:K59"/>
    <mergeCell ref="B50:G50"/>
    <mergeCell ref="B51:K51"/>
    <mergeCell ref="H56:J56"/>
    <mergeCell ref="M19:M20"/>
    <mergeCell ref="M21:M22"/>
    <mergeCell ref="M23:M24"/>
    <mergeCell ref="M25:M26"/>
    <mergeCell ref="M27:M28"/>
    <mergeCell ref="H45:J46"/>
    <mergeCell ref="H48:J48"/>
    <mergeCell ref="K48:K50"/>
    <mergeCell ref="H49:J50"/>
    <mergeCell ref="A42:J42"/>
    <mergeCell ref="L21:L22"/>
    <mergeCell ref="L23:L24"/>
    <mergeCell ref="I21:J22"/>
    <mergeCell ref="L27:L28"/>
    <mergeCell ref="B28:H28"/>
    <mergeCell ref="B33:H33"/>
    <mergeCell ref="I33:J34"/>
    <mergeCell ref="H79:K79"/>
    <mergeCell ref="H81:K81"/>
    <mergeCell ref="B48:G48"/>
    <mergeCell ref="B49:G49"/>
    <mergeCell ref="B43:K43"/>
    <mergeCell ref="B44:G44"/>
    <mergeCell ref="H44:J44"/>
    <mergeCell ref="B45:G45"/>
    <mergeCell ref="B46:G46"/>
    <mergeCell ref="K44:K46"/>
    <mergeCell ref="A81:G81"/>
    <mergeCell ref="K60:K62"/>
    <mergeCell ref="K52:K54"/>
    <mergeCell ref="B64:G64"/>
    <mergeCell ref="B52:G52"/>
    <mergeCell ref="B53:G53"/>
    <mergeCell ref="B54:G54"/>
    <mergeCell ref="K33:K34"/>
    <mergeCell ref="L33:L34"/>
    <mergeCell ref="H64:J64"/>
    <mergeCell ref="H65:J66"/>
    <mergeCell ref="B66:G66"/>
    <mergeCell ref="B55:K55"/>
    <mergeCell ref="B56:G56"/>
    <mergeCell ref="H60:J60"/>
    <mergeCell ref="B63:K63"/>
    <mergeCell ref="A41:D41"/>
    <mergeCell ref="B60:G60"/>
    <mergeCell ref="B65:G65"/>
    <mergeCell ref="B61:G61"/>
    <mergeCell ref="H61:J62"/>
    <mergeCell ref="B62:G62"/>
    <mergeCell ref="K64:K66"/>
    <mergeCell ref="H52:J52"/>
    <mergeCell ref="H53:J54"/>
    <mergeCell ref="K56:K58"/>
    <mergeCell ref="B57:G57"/>
    <mergeCell ref="H57:J58"/>
    <mergeCell ref="B58:G58"/>
    <mergeCell ref="L43:L46"/>
    <mergeCell ref="L63:L66"/>
    <mergeCell ref="H11:I11"/>
    <mergeCell ref="J11:K11"/>
    <mergeCell ref="K29:K30"/>
    <mergeCell ref="I23:J24"/>
    <mergeCell ref="B26:H26"/>
    <mergeCell ref="B27:H27"/>
    <mergeCell ref="I27:J28"/>
    <mergeCell ref="K27:K28"/>
    <mergeCell ref="H10:I10"/>
    <mergeCell ref="J10:K10"/>
    <mergeCell ref="K19:K20"/>
    <mergeCell ref="K21:K22"/>
    <mergeCell ref="K23:K24"/>
    <mergeCell ref="I19:J20"/>
    <mergeCell ref="K25:K26"/>
    <mergeCell ref="H12:I12"/>
    <mergeCell ref="J12:K12"/>
    <mergeCell ref="B29:H29"/>
    <mergeCell ref="I29:J30"/>
    <mergeCell ref="A82:G82"/>
    <mergeCell ref="H82:K82"/>
    <mergeCell ref="H76:K76"/>
    <mergeCell ref="A77:G77"/>
    <mergeCell ref="H77:K77"/>
    <mergeCell ref="A78:G78"/>
    <mergeCell ref="H78:K78"/>
    <mergeCell ref="A79:G79"/>
    <mergeCell ref="A35:K35"/>
    <mergeCell ref="A71:K71"/>
    <mergeCell ref="A72:D72"/>
    <mergeCell ref="A73:K73"/>
    <mergeCell ref="A74:D74"/>
    <mergeCell ref="A80:G80"/>
    <mergeCell ref="H80:K80"/>
    <mergeCell ref="B47:K47"/>
    <mergeCell ref="B67:K67"/>
    <mergeCell ref="B68:G68"/>
    <mergeCell ref="H68:J68"/>
    <mergeCell ref="K68:K70"/>
    <mergeCell ref="B69:G69"/>
    <mergeCell ref="H69:J70"/>
    <mergeCell ref="B70:G70"/>
    <mergeCell ref="A40:K40"/>
    <mergeCell ref="A1:K1"/>
    <mergeCell ref="A2:K2"/>
    <mergeCell ref="A3:K3"/>
    <mergeCell ref="A5:K5"/>
    <mergeCell ref="A6:F6"/>
    <mergeCell ref="L25:L26"/>
    <mergeCell ref="L17:L18"/>
    <mergeCell ref="A13:K13"/>
    <mergeCell ref="A14:K14"/>
    <mergeCell ref="A15:K15"/>
    <mergeCell ref="A16:K16"/>
    <mergeCell ref="I25:J26"/>
    <mergeCell ref="B19:H19"/>
    <mergeCell ref="B20:H20"/>
    <mergeCell ref="B21:H21"/>
    <mergeCell ref="B22:H22"/>
    <mergeCell ref="B23:H23"/>
    <mergeCell ref="B24:H24"/>
    <mergeCell ref="B25:H25"/>
    <mergeCell ref="B12:C12"/>
    <mergeCell ref="D12:F12"/>
    <mergeCell ref="L19:L20"/>
    <mergeCell ref="B10:C10"/>
    <mergeCell ref="D10:F10"/>
    <mergeCell ref="M43:M46"/>
    <mergeCell ref="L47:L50"/>
    <mergeCell ref="M47:M50"/>
    <mergeCell ref="B36:H36"/>
    <mergeCell ref="I36:J37"/>
    <mergeCell ref="K36:K37"/>
    <mergeCell ref="L36:L37"/>
    <mergeCell ref="M36:M37"/>
    <mergeCell ref="B37:H37"/>
    <mergeCell ref="M63:M66"/>
    <mergeCell ref="L67:L70"/>
    <mergeCell ref="M67:M70"/>
    <mergeCell ref="L51:L54"/>
    <mergeCell ref="M51:M54"/>
    <mergeCell ref="L55:L58"/>
    <mergeCell ref="M55:M58"/>
    <mergeCell ref="L59:L62"/>
    <mergeCell ref="M59:M62"/>
    <mergeCell ref="M17:M18"/>
    <mergeCell ref="G6:K6"/>
    <mergeCell ref="A18:H18"/>
    <mergeCell ref="A17:H17"/>
    <mergeCell ref="I17:J18"/>
    <mergeCell ref="K17:K18"/>
    <mergeCell ref="B38:H38"/>
    <mergeCell ref="I38:J39"/>
    <mergeCell ref="K38:K39"/>
    <mergeCell ref="L38:L39"/>
    <mergeCell ref="M38:M39"/>
    <mergeCell ref="B39:H39"/>
    <mergeCell ref="B7:F7"/>
    <mergeCell ref="B8:C8"/>
    <mergeCell ref="D8:F8"/>
    <mergeCell ref="B11:C11"/>
    <mergeCell ref="D11:F11"/>
    <mergeCell ref="B9:C9"/>
    <mergeCell ref="D9:F9"/>
    <mergeCell ref="H7:K7"/>
    <mergeCell ref="H8:I8"/>
    <mergeCell ref="J8:K8"/>
    <mergeCell ref="H9:I9"/>
    <mergeCell ref="J9:K9"/>
    <mergeCell ref="L29:L30"/>
    <mergeCell ref="M29:M30"/>
    <mergeCell ref="B30:H30"/>
    <mergeCell ref="B31:H31"/>
    <mergeCell ref="I31:J32"/>
    <mergeCell ref="K31:K32"/>
    <mergeCell ref="L31:L32"/>
    <mergeCell ref="M31:M32"/>
    <mergeCell ref="B32:H32"/>
  </mergeCells>
  <dataValidations count="2">
    <dataValidation type="list" allowBlank="1" showErrorMessage="1" sqref="A14" xr:uid="{00000000-0002-0000-0600-000000000000}">
      <formula1>"ISTIMEWA,BAIK,BUTUH PERBAIKAN,KURANG/MISSCONDUCT,SANGAT KURANG,ISTIMEWA/ BAIK/ BUTUH PERBAIKAN/ KURANG/ SANGAT KURANG"</formula1>
    </dataValidation>
    <dataValidation type="list" allowBlank="1" showErrorMessage="1" sqref="A41 A72" xr:uid="{00000000-0002-0000-0600-000001000000}">
      <formula1>"DI ATAS EKSPEKTASI,SESUAI EKSPEKTASI,DI BAWAH EKSPEKTASI,DI ATAS EKSPEKTASI/ SESUAI EKSPEKTASI/ DIBAWAH EKSPEKTASI**"</formula1>
    </dataValidation>
  </dataValidations>
  <pageMargins left="0.7" right="0.7" top="0.75" bottom="0.75" header="0" footer="0"/>
  <pageSetup paperSize="9" scale="74" fitToHeight="0" orientation="landscape" r:id="rId1"/>
  <rowBreaks count="3" manualBreakCount="3">
    <brk id="22" max="10" man="1"/>
    <brk id="39" max="10" man="1"/>
    <brk id="62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2000000}">
          <x14:formula1>
            <xm:f>PD!$B$13:$B$16</xm:f>
          </x14:formula1>
          <xm:sqref>L36:L39 L43:L70 L19:L34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K55"/>
  <sheetViews>
    <sheetView tabSelected="1" view="pageBreakPreview" zoomScaleNormal="100" zoomScaleSheetLayoutView="100" workbookViewId="0">
      <selection activeCell="N28" sqref="N28"/>
    </sheetView>
  </sheetViews>
  <sheetFormatPr defaultRowHeight="15"/>
  <cols>
    <col min="1" max="1" width="4" style="1" customWidth="1"/>
    <col min="2" max="2" width="37.140625" customWidth="1"/>
    <col min="3" max="3" width="2.28515625" style="85" customWidth="1"/>
    <col min="4" max="4" width="41.85546875" customWidth="1"/>
    <col min="5" max="5" width="3.85546875" customWidth="1"/>
    <col min="6" max="6" width="2.85546875" hidden="1" customWidth="1"/>
    <col min="7" max="7" width="4" hidden="1" customWidth="1"/>
    <col min="8" max="8" width="37.85546875" hidden="1" customWidth="1"/>
    <col min="9" max="9" width="2.28515625" hidden="1" customWidth="1"/>
    <col min="10" max="10" width="39.85546875" hidden="1" customWidth="1"/>
    <col min="11" max="11" width="2.7109375" hidden="1" customWidth="1"/>
    <col min="12" max="12" width="0" hidden="1" customWidth="1"/>
  </cols>
  <sheetData>
    <row r="1" spans="1:10" ht="18.75">
      <c r="A1" s="84" t="s">
        <v>159</v>
      </c>
      <c r="G1" s="84" t="s">
        <v>160</v>
      </c>
      <c r="I1" s="85"/>
    </row>
    <row r="2" spans="1:10">
      <c r="G2" s="1"/>
      <c r="I2" s="85"/>
    </row>
    <row r="3" spans="1:10">
      <c r="G3" s="278" t="s">
        <v>230</v>
      </c>
      <c r="H3" s="278"/>
      <c r="I3" s="278"/>
      <c r="J3" s="278"/>
    </row>
    <row r="4" spans="1:10">
      <c r="G4" s="278"/>
      <c r="H4" s="278"/>
      <c r="I4" s="278"/>
      <c r="J4" s="278"/>
    </row>
    <row r="5" spans="1:10">
      <c r="G5" s="278"/>
      <c r="H5" s="278"/>
      <c r="I5" s="278"/>
      <c r="J5" s="278"/>
    </row>
    <row r="6" spans="1:10">
      <c r="A6" s="276" t="s">
        <v>230</v>
      </c>
      <c r="B6" s="276"/>
      <c r="C6" s="276"/>
      <c r="D6" s="276"/>
      <c r="G6" s="278"/>
      <c r="H6" s="278"/>
      <c r="I6" s="278"/>
      <c r="J6" s="278"/>
    </row>
    <row r="7" spans="1:10">
      <c r="A7" s="276"/>
      <c r="B7" s="276"/>
      <c r="C7" s="276"/>
      <c r="D7" s="276"/>
      <c r="G7" s="278"/>
      <c r="H7" s="278"/>
      <c r="I7" s="278"/>
      <c r="J7" s="278"/>
    </row>
    <row r="8" spans="1:10">
      <c r="A8" s="276"/>
      <c r="B8" s="276"/>
      <c r="C8" s="276"/>
      <c r="D8" s="276"/>
      <c r="G8" s="277" t="s">
        <v>177</v>
      </c>
      <c r="H8" s="277"/>
      <c r="I8" s="277"/>
      <c r="J8" s="277"/>
    </row>
    <row r="9" spans="1:10">
      <c r="A9" s="276"/>
      <c r="B9" s="276"/>
      <c r="C9" s="276"/>
      <c r="D9" s="276"/>
      <c r="G9" s="86"/>
      <c r="H9" s="86"/>
      <c r="I9" s="86"/>
      <c r="J9" s="86"/>
    </row>
    <row r="10" spans="1:10">
      <c r="A10" s="276"/>
      <c r="B10" s="276"/>
      <c r="C10" s="276"/>
      <c r="D10" s="276"/>
      <c r="G10" s="261" t="s">
        <v>161</v>
      </c>
      <c r="H10" s="261"/>
      <c r="I10" s="261"/>
      <c r="J10" s="261"/>
    </row>
    <row r="11" spans="1:10">
      <c r="A11" s="276"/>
      <c r="B11" s="276"/>
      <c r="C11" s="276"/>
      <c r="D11" s="276"/>
      <c r="G11" s="268" t="s">
        <v>162</v>
      </c>
      <c r="H11" s="268"/>
      <c r="I11" s="87" t="s">
        <v>2</v>
      </c>
      <c r="J11" s="88"/>
    </row>
    <row r="12" spans="1:10">
      <c r="A12" s="277" t="s">
        <v>177</v>
      </c>
      <c r="B12" s="277"/>
      <c r="C12" s="277"/>
      <c r="D12" s="277"/>
      <c r="G12" s="269"/>
      <c r="H12" s="269"/>
      <c r="I12" s="89" t="s">
        <v>163</v>
      </c>
    </row>
    <row r="13" spans="1:10">
      <c r="A13" s="86"/>
      <c r="B13" s="86"/>
      <c r="C13" s="86"/>
      <c r="D13" s="86"/>
      <c r="G13" s="90">
        <v>1</v>
      </c>
      <c r="H13" s="91" t="s">
        <v>3</v>
      </c>
      <c r="I13" s="92"/>
      <c r="J13" s="93"/>
    </row>
    <row r="14" spans="1:10">
      <c r="A14" s="261" t="s">
        <v>161</v>
      </c>
      <c r="B14" s="261"/>
      <c r="C14" s="261"/>
      <c r="D14" s="261"/>
      <c r="G14" s="94"/>
      <c r="H14" s="95" t="s">
        <v>5</v>
      </c>
      <c r="I14" s="96" t="s">
        <v>164</v>
      </c>
      <c r="J14" s="95">
        <f>D18</f>
        <v>0</v>
      </c>
    </row>
    <row r="15" spans="1:10">
      <c r="A15" s="268" t="s">
        <v>240</v>
      </c>
      <c r="B15" s="268"/>
      <c r="C15" s="87" t="s">
        <v>2</v>
      </c>
      <c r="D15" s="88"/>
      <c r="G15" s="94"/>
      <c r="H15" s="95" t="s">
        <v>6</v>
      </c>
      <c r="I15" s="96" t="s">
        <v>164</v>
      </c>
      <c r="J15" s="95">
        <f>D19</f>
        <v>0</v>
      </c>
    </row>
    <row r="16" spans="1:10">
      <c r="A16" s="269"/>
      <c r="B16" s="269"/>
      <c r="C16" s="89" t="s">
        <v>239</v>
      </c>
      <c r="D16" s="10"/>
      <c r="G16" s="94"/>
      <c r="H16" s="95" t="s">
        <v>7</v>
      </c>
      <c r="I16" s="96" t="s">
        <v>164</v>
      </c>
      <c r="J16" s="95">
        <f>D20</f>
        <v>0</v>
      </c>
    </row>
    <row r="17" spans="1:10">
      <c r="A17" s="90">
        <v>1</v>
      </c>
      <c r="B17" s="91" t="s">
        <v>3</v>
      </c>
      <c r="C17" s="92"/>
      <c r="D17" s="93"/>
      <c r="G17" s="94"/>
      <c r="H17" s="95" t="s">
        <v>8</v>
      </c>
      <c r="I17" s="96" t="s">
        <v>164</v>
      </c>
      <c r="J17" s="95">
        <f>D21</f>
        <v>0</v>
      </c>
    </row>
    <row r="18" spans="1:10">
      <c r="A18" s="94"/>
      <c r="B18" s="95" t="s">
        <v>5</v>
      </c>
      <c r="C18" s="96" t="s">
        <v>164</v>
      </c>
      <c r="D18" s="95">
        <f>'Evaluasi Pegawai'!D8:F8</f>
        <v>0</v>
      </c>
      <c r="G18" s="97"/>
      <c r="H18" s="95" t="s">
        <v>9</v>
      </c>
      <c r="I18" s="96" t="s">
        <v>164</v>
      </c>
      <c r="J18" s="95">
        <f>D22</f>
        <v>0</v>
      </c>
    </row>
    <row r="19" spans="1:10">
      <c r="A19" s="94"/>
      <c r="B19" s="95" t="s">
        <v>6</v>
      </c>
      <c r="C19" s="96" t="s">
        <v>164</v>
      </c>
      <c r="D19" s="95">
        <f>'Evaluasi Pegawai'!D9:F9</f>
        <v>0</v>
      </c>
      <c r="G19" s="94">
        <v>2</v>
      </c>
      <c r="H19" s="91" t="s">
        <v>4</v>
      </c>
      <c r="I19" s="92"/>
      <c r="J19" s="93"/>
    </row>
    <row r="20" spans="1:10">
      <c r="A20" s="94"/>
      <c r="B20" s="95" t="s">
        <v>7</v>
      </c>
      <c r="C20" s="96" t="s">
        <v>164</v>
      </c>
      <c r="D20" s="95">
        <f>'Evaluasi Pegawai'!D10:F10</f>
        <v>0</v>
      </c>
      <c r="G20" s="94"/>
      <c r="H20" s="95" t="s">
        <v>5</v>
      </c>
      <c r="I20" s="96" t="s">
        <v>164</v>
      </c>
      <c r="J20" s="98">
        <f>D24</f>
        <v>0</v>
      </c>
    </row>
    <row r="21" spans="1:10">
      <c r="A21" s="94"/>
      <c r="B21" s="95" t="s">
        <v>8</v>
      </c>
      <c r="C21" s="96" t="s">
        <v>164</v>
      </c>
      <c r="D21" s="95">
        <f>'Evaluasi Pegawai'!D11:F11</f>
        <v>0</v>
      </c>
      <c r="G21" s="94"/>
      <c r="H21" s="95" t="s">
        <v>6</v>
      </c>
      <c r="I21" s="96" t="s">
        <v>164</v>
      </c>
      <c r="J21" s="98">
        <f>D25</f>
        <v>0</v>
      </c>
    </row>
    <row r="22" spans="1:10">
      <c r="A22" s="97"/>
      <c r="B22" s="95" t="s">
        <v>9</v>
      </c>
      <c r="C22" s="96" t="s">
        <v>164</v>
      </c>
      <c r="D22" s="95">
        <f>'Evaluasi Pegawai'!D12:F12</f>
        <v>0</v>
      </c>
      <c r="G22" s="94"/>
      <c r="H22" s="95" t="s">
        <v>7</v>
      </c>
      <c r="I22" s="96" t="s">
        <v>164</v>
      </c>
      <c r="J22" s="98">
        <f>D26</f>
        <v>0</v>
      </c>
    </row>
    <row r="23" spans="1:10">
      <c r="A23" s="94">
        <v>2</v>
      </c>
      <c r="B23" s="91" t="s">
        <v>4</v>
      </c>
      <c r="C23" s="92"/>
      <c r="D23" s="93"/>
      <c r="G23" s="94"/>
      <c r="H23" s="95" t="s">
        <v>8</v>
      </c>
      <c r="I23" s="96" t="s">
        <v>164</v>
      </c>
      <c r="J23" s="98">
        <f>D27</f>
        <v>0</v>
      </c>
    </row>
    <row r="24" spans="1:10">
      <c r="A24" s="94"/>
      <c r="B24" s="95" t="s">
        <v>5</v>
      </c>
      <c r="C24" s="96" t="s">
        <v>164</v>
      </c>
      <c r="D24" s="98">
        <f>'Evaluasi Pegawai'!J8</f>
        <v>0</v>
      </c>
      <c r="G24" s="97"/>
      <c r="H24" s="95" t="s">
        <v>9</v>
      </c>
      <c r="I24" s="96" t="s">
        <v>164</v>
      </c>
      <c r="J24" s="98">
        <f>D28</f>
        <v>0</v>
      </c>
    </row>
    <row r="25" spans="1:10">
      <c r="A25" s="94"/>
      <c r="B25" s="95" t="s">
        <v>6</v>
      </c>
      <c r="C25" s="96" t="s">
        <v>164</v>
      </c>
      <c r="D25" s="98">
        <f>'Evaluasi Pegawai'!J9</f>
        <v>0</v>
      </c>
      <c r="G25" s="94">
        <v>3</v>
      </c>
      <c r="H25" s="91" t="s">
        <v>165</v>
      </c>
      <c r="I25" s="92"/>
      <c r="J25" s="93"/>
    </row>
    <row r="26" spans="1:10">
      <c r="A26" s="94"/>
      <c r="B26" s="95" t="s">
        <v>7</v>
      </c>
      <c r="C26" s="96" t="s">
        <v>164</v>
      </c>
      <c r="D26" s="98">
        <f>'Evaluasi Pegawai'!J10</f>
        <v>0</v>
      </c>
      <c r="G26" s="94"/>
      <c r="H26" s="95" t="s">
        <v>5</v>
      </c>
      <c r="I26" s="96" t="s">
        <v>164</v>
      </c>
      <c r="J26" s="98"/>
    </row>
    <row r="27" spans="1:10">
      <c r="A27" s="94"/>
      <c r="B27" s="95" t="s">
        <v>8</v>
      </c>
      <c r="C27" s="96" t="s">
        <v>164</v>
      </c>
      <c r="D27" s="98">
        <f>'Evaluasi Pegawai'!J11</f>
        <v>0</v>
      </c>
      <c r="G27" s="94"/>
      <c r="H27" s="95" t="s">
        <v>6</v>
      </c>
      <c r="I27" s="96" t="s">
        <v>164</v>
      </c>
      <c r="J27" s="98"/>
    </row>
    <row r="28" spans="1:10">
      <c r="A28" s="97"/>
      <c r="B28" s="95" t="s">
        <v>9</v>
      </c>
      <c r="C28" s="96" t="s">
        <v>164</v>
      </c>
      <c r="D28" s="98">
        <f>'Evaluasi Pegawai'!J12</f>
        <v>0</v>
      </c>
      <c r="G28" s="94"/>
      <c r="H28" s="95" t="s">
        <v>7</v>
      </c>
      <c r="I28" s="96" t="s">
        <v>164</v>
      </c>
      <c r="J28" s="98"/>
    </row>
    <row r="29" spans="1:10">
      <c r="A29" s="94">
        <v>3</v>
      </c>
      <c r="B29" s="91" t="s">
        <v>165</v>
      </c>
      <c r="C29" s="92"/>
      <c r="D29" s="93"/>
      <c r="G29" s="94"/>
      <c r="H29" s="95" t="s">
        <v>8</v>
      </c>
      <c r="I29" s="96" t="s">
        <v>164</v>
      </c>
      <c r="J29" s="98"/>
    </row>
    <row r="30" spans="1:10">
      <c r="A30" s="94"/>
      <c r="B30" s="95" t="s">
        <v>5</v>
      </c>
      <c r="C30" s="96" t="s">
        <v>164</v>
      </c>
      <c r="D30" s="98"/>
      <c r="G30" s="94"/>
      <c r="H30" s="95" t="s">
        <v>9</v>
      </c>
      <c r="I30" s="96" t="s">
        <v>164</v>
      </c>
      <c r="J30" s="98"/>
    </row>
    <row r="31" spans="1:10">
      <c r="A31" s="94"/>
      <c r="B31" s="95" t="s">
        <v>6</v>
      </c>
      <c r="C31" s="96" t="s">
        <v>164</v>
      </c>
      <c r="D31" s="98"/>
      <c r="G31" s="90">
        <v>4</v>
      </c>
      <c r="H31" s="91" t="s">
        <v>166</v>
      </c>
      <c r="I31" s="92"/>
      <c r="J31" s="93"/>
    </row>
    <row r="32" spans="1:10">
      <c r="A32" s="94"/>
      <c r="B32" s="95" t="s">
        <v>7</v>
      </c>
      <c r="C32" s="96" t="s">
        <v>164</v>
      </c>
      <c r="D32" s="98"/>
      <c r="G32" s="99"/>
      <c r="H32" s="95" t="s">
        <v>167</v>
      </c>
      <c r="I32" s="96" t="s">
        <v>164</v>
      </c>
      <c r="J32" s="100" t="str">
        <f>D36</f>
        <v>ISTIMEWA/ BAIK/ BUTUH PERBAIKAN/ KURANG/ SANGAT KURANG</v>
      </c>
    </row>
    <row r="33" spans="1:10">
      <c r="A33" s="94"/>
      <c r="B33" s="95" t="s">
        <v>8</v>
      </c>
      <c r="C33" s="96" t="s">
        <v>164</v>
      </c>
      <c r="D33" s="98"/>
      <c r="G33" s="97"/>
      <c r="H33" s="95" t="s">
        <v>168</v>
      </c>
      <c r="I33" s="96" t="s">
        <v>164</v>
      </c>
      <c r="J33" s="100" t="e">
        <f>D37</f>
        <v>#N/A</v>
      </c>
    </row>
    <row r="34" spans="1:10">
      <c r="A34" s="94"/>
      <c r="B34" s="95" t="s">
        <v>9</v>
      </c>
      <c r="C34" s="96" t="s">
        <v>164</v>
      </c>
      <c r="D34" s="98"/>
      <c r="G34" s="94">
        <v>5</v>
      </c>
      <c r="H34" s="91" t="s">
        <v>169</v>
      </c>
      <c r="I34" s="92"/>
      <c r="J34" s="93"/>
    </row>
    <row r="35" spans="1:10">
      <c r="A35" s="90">
        <v>4</v>
      </c>
      <c r="B35" s="91" t="s">
        <v>166</v>
      </c>
      <c r="C35" s="92"/>
      <c r="D35" s="93"/>
      <c r="G35" s="97"/>
      <c r="H35" s="270"/>
      <c r="I35" s="271"/>
      <c r="J35" s="272"/>
    </row>
    <row r="36" spans="1:10">
      <c r="A36" s="99"/>
      <c r="B36" s="95" t="s">
        <v>167</v>
      </c>
      <c r="C36" s="96" t="s">
        <v>164</v>
      </c>
      <c r="D36" s="100" t="str">
        <f>'Evaluasi Pegawai'!A14</f>
        <v>ISTIMEWA/ BAIK/ BUTUH PERBAIKAN/ KURANG/ SANGAT KURANG</v>
      </c>
      <c r="G36" s="90">
        <v>6</v>
      </c>
      <c r="H36" s="91" t="s">
        <v>170</v>
      </c>
      <c r="I36" s="92"/>
      <c r="J36" s="93"/>
    </row>
    <row r="37" spans="1:10">
      <c r="A37" s="97"/>
      <c r="B37" s="95" t="s">
        <v>168</v>
      </c>
      <c r="C37" s="96" t="s">
        <v>164</v>
      </c>
      <c r="D37" s="100" t="e">
        <f>'Evaluasi Pegawai'!A74</f>
        <v>#N/A</v>
      </c>
      <c r="G37" s="97"/>
      <c r="H37" s="273"/>
      <c r="I37" s="274"/>
      <c r="J37" s="275"/>
    </row>
    <row r="38" spans="1:10">
      <c r="A38" s="94">
        <v>5</v>
      </c>
      <c r="B38" s="91" t="s">
        <v>169</v>
      </c>
      <c r="C38" s="92"/>
      <c r="D38" s="93"/>
      <c r="G38" s="94">
        <v>7</v>
      </c>
      <c r="H38" s="91" t="s">
        <v>169</v>
      </c>
      <c r="I38" s="92"/>
      <c r="J38" s="93"/>
    </row>
    <row r="39" spans="1:10">
      <c r="A39" s="97"/>
      <c r="B39" s="270"/>
      <c r="C39" s="271"/>
      <c r="D39" s="272"/>
      <c r="G39" s="97"/>
      <c r="H39" s="270"/>
      <c r="I39" s="271"/>
      <c r="J39" s="272"/>
    </row>
    <row r="40" spans="1:10">
      <c r="A40" s="101"/>
      <c r="B40" s="102" t="s">
        <v>241</v>
      </c>
      <c r="C40" s="103"/>
      <c r="D40" s="104" t="s">
        <v>242</v>
      </c>
      <c r="G40" s="94">
        <v>8</v>
      </c>
      <c r="H40" s="91" t="s">
        <v>169</v>
      </c>
      <c r="I40" s="92"/>
      <c r="J40" s="93"/>
    </row>
    <row r="41" spans="1:10">
      <c r="A41" s="105"/>
      <c r="B41" s="1" t="s">
        <v>171</v>
      </c>
      <c r="D41" s="106" t="s">
        <v>172</v>
      </c>
      <c r="G41" s="97"/>
      <c r="H41" s="270"/>
      <c r="I41" s="271"/>
      <c r="J41" s="272"/>
    </row>
    <row r="42" spans="1:10" ht="30">
      <c r="A42" s="105"/>
      <c r="B42" s="1"/>
      <c r="D42" s="107"/>
      <c r="G42" s="101"/>
      <c r="H42" s="102" t="s">
        <v>173</v>
      </c>
      <c r="I42" s="103"/>
      <c r="J42" s="104" t="s">
        <v>174</v>
      </c>
    </row>
    <row r="43" spans="1:10">
      <c r="A43" s="105"/>
      <c r="B43" s="1">
        <f>D18</f>
        <v>0</v>
      </c>
      <c r="D43" s="108">
        <f>D24</f>
        <v>0</v>
      </c>
      <c r="G43" s="105"/>
      <c r="H43" s="1" t="s">
        <v>171</v>
      </c>
      <c r="I43" s="85"/>
      <c r="J43" s="106" t="s">
        <v>172</v>
      </c>
    </row>
    <row r="44" spans="1:10">
      <c r="A44" s="105"/>
      <c r="B44" s="1" t="str">
        <f>"NIP "&amp;D19</f>
        <v>NIP 0</v>
      </c>
      <c r="D44" s="108" t="str">
        <f>"NIP "&amp;D25</f>
        <v>NIP 0</v>
      </c>
      <c r="G44" s="105"/>
      <c r="H44" s="1"/>
      <c r="I44" s="85"/>
      <c r="J44" s="107"/>
    </row>
    <row r="45" spans="1:10">
      <c r="A45" s="109"/>
      <c r="B45" s="110"/>
      <c r="C45" s="111"/>
      <c r="D45" s="112"/>
      <c r="G45" s="105"/>
      <c r="H45" s="1">
        <f>J14</f>
        <v>0</v>
      </c>
      <c r="I45" s="85"/>
      <c r="J45" s="108">
        <f>J20</f>
        <v>0</v>
      </c>
    </row>
    <row r="46" spans="1:10">
      <c r="G46" s="105"/>
      <c r="H46" s="1" t="str">
        <f>"NIP "&amp;J15</f>
        <v>NIP 0</v>
      </c>
      <c r="I46" s="85"/>
      <c r="J46" s="108" t="str">
        <f>"NIP "&amp;J21</f>
        <v>NIP 0</v>
      </c>
    </row>
    <row r="47" spans="1:10">
      <c r="G47" s="105"/>
      <c r="H47" s="1"/>
      <c r="I47" s="85"/>
      <c r="J47" s="108"/>
    </row>
    <row r="48" spans="1:10">
      <c r="G48" s="105"/>
      <c r="H48" s="262" t="s">
        <v>175</v>
      </c>
      <c r="I48" s="262"/>
      <c r="J48" s="263"/>
    </row>
    <row r="49" spans="7:10">
      <c r="G49" s="105"/>
      <c r="H49" s="223" t="s">
        <v>176</v>
      </c>
      <c r="I49" s="223"/>
      <c r="J49" s="264"/>
    </row>
    <row r="50" spans="7:10">
      <c r="G50" s="105"/>
      <c r="H50" s="1"/>
      <c r="I50" s="1"/>
      <c r="J50" s="106"/>
    </row>
    <row r="51" spans="7:10">
      <c r="G51" s="105"/>
      <c r="H51" s="1"/>
      <c r="I51" s="1"/>
      <c r="J51" s="106"/>
    </row>
    <row r="52" spans="7:10">
      <c r="G52" s="105"/>
      <c r="I52" s="85"/>
      <c r="J52" s="108"/>
    </row>
    <row r="53" spans="7:10">
      <c r="G53" s="105"/>
      <c r="H53" s="265">
        <f>J26</f>
        <v>0</v>
      </c>
      <c r="I53" s="266"/>
      <c r="J53" s="267"/>
    </row>
    <row r="54" spans="7:10">
      <c r="G54" s="105"/>
      <c r="H54" s="265" t="str">
        <f>"NIP "&amp;J27</f>
        <v xml:space="preserve">NIP </v>
      </c>
      <c r="I54" s="266"/>
      <c r="J54" s="267"/>
    </row>
    <row r="55" spans="7:10">
      <c r="G55" s="109"/>
      <c r="H55" s="110"/>
      <c r="I55" s="111"/>
      <c r="J55" s="112"/>
    </row>
  </sheetData>
  <mergeCells count="17">
    <mergeCell ref="A6:D11"/>
    <mergeCell ref="G8:J8"/>
    <mergeCell ref="G10:J10"/>
    <mergeCell ref="G11:H12"/>
    <mergeCell ref="A12:D12"/>
    <mergeCell ref="G3:J7"/>
    <mergeCell ref="A14:D14"/>
    <mergeCell ref="H48:J48"/>
    <mergeCell ref="H49:J49"/>
    <mergeCell ref="H53:J53"/>
    <mergeCell ref="H54:J54"/>
    <mergeCell ref="A15:B16"/>
    <mergeCell ref="H35:J35"/>
    <mergeCell ref="H37:J37"/>
    <mergeCell ref="B39:D39"/>
    <mergeCell ref="H39:J39"/>
    <mergeCell ref="H41:J41"/>
  </mergeCells>
  <pageMargins left="0.7" right="0.7" top="0.75" bottom="0.75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0"/>
  <sheetViews>
    <sheetView workbookViewId="0">
      <selection activeCell="D22" sqref="D22:E26"/>
    </sheetView>
  </sheetViews>
  <sheetFormatPr defaultColWidth="14.42578125" defaultRowHeight="15" customHeight="1"/>
  <cols>
    <col min="1" max="1" width="18.7109375" customWidth="1"/>
    <col min="2" max="2" width="13.85546875" customWidth="1"/>
    <col min="3" max="3" width="8.7109375" customWidth="1"/>
    <col min="4" max="4" width="18.7109375" customWidth="1"/>
    <col min="5" max="5" width="13.85546875" customWidth="1"/>
    <col min="6" max="6" width="8.7109375" customWidth="1"/>
    <col min="7" max="7" width="18.7109375" customWidth="1"/>
    <col min="8" max="8" width="13.85546875" customWidth="1"/>
    <col min="9" max="9" width="8.7109375" customWidth="1"/>
    <col min="10" max="10" width="18.7109375" customWidth="1"/>
    <col min="11" max="11" width="13.85546875" customWidth="1"/>
    <col min="12" max="12" width="8.7109375" customWidth="1"/>
    <col min="13" max="13" width="18.7109375" customWidth="1"/>
    <col min="14" max="14" width="13.85546875" customWidth="1"/>
    <col min="15" max="15" width="8.7109375" customWidth="1"/>
  </cols>
  <sheetData>
    <row r="1" spans="1:15" ht="14.25" customHeight="1">
      <c r="A1" s="279" t="s">
        <v>78</v>
      </c>
      <c r="B1" s="213"/>
      <c r="D1" s="279" t="s">
        <v>79</v>
      </c>
      <c r="E1" s="213"/>
      <c r="G1" s="279" t="s">
        <v>80</v>
      </c>
      <c r="H1" s="213"/>
      <c r="J1" s="279" t="s">
        <v>81</v>
      </c>
      <c r="K1" s="213"/>
      <c r="M1" s="279" t="s">
        <v>82</v>
      </c>
      <c r="N1" s="213"/>
    </row>
    <row r="2" spans="1:15" ht="14.25" customHeight="1">
      <c r="A2" s="26" t="s">
        <v>83</v>
      </c>
      <c r="B2" s="26" t="s">
        <v>84</v>
      </c>
      <c r="D2" s="26" t="s">
        <v>83</v>
      </c>
      <c r="E2" s="26" t="s">
        <v>84</v>
      </c>
      <c r="G2" s="26" t="s">
        <v>83</v>
      </c>
      <c r="H2" s="26" t="s">
        <v>84</v>
      </c>
      <c r="J2" s="26" t="s">
        <v>83</v>
      </c>
      <c r="K2" s="26" t="s">
        <v>84</v>
      </c>
      <c r="M2" s="26" t="s">
        <v>83</v>
      </c>
      <c r="N2" s="26" t="s">
        <v>84</v>
      </c>
    </row>
    <row r="3" spans="1:15" ht="14.25" customHeight="1">
      <c r="A3" s="6" t="s">
        <v>82</v>
      </c>
      <c r="B3" s="27">
        <f>B4*C3</f>
        <v>0</v>
      </c>
      <c r="C3" s="28">
        <v>0</v>
      </c>
      <c r="D3" s="6" t="s">
        <v>82</v>
      </c>
      <c r="E3" s="27">
        <f>$E$8*F3</f>
        <v>8.3333333333333321</v>
      </c>
      <c r="F3" s="28">
        <v>8.3333333333333329E-2</v>
      </c>
      <c r="G3" s="6" t="s">
        <v>82</v>
      </c>
      <c r="H3" s="27">
        <f>$H$8*I3</f>
        <v>12.5</v>
      </c>
      <c r="I3" s="28">
        <v>0.125</v>
      </c>
      <c r="J3" s="6" t="s">
        <v>82</v>
      </c>
      <c r="K3" s="27">
        <f>$K$8*L3</f>
        <v>8.3333333333333321</v>
      </c>
      <c r="L3" s="28">
        <v>8.3333333333333329E-2</v>
      </c>
      <c r="M3" s="6" t="s">
        <v>82</v>
      </c>
      <c r="N3" s="27">
        <f>$N$8*O3</f>
        <v>54.166666666666664</v>
      </c>
      <c r="O3" s="28">
        <v>0.54166666666666663</v>
      </c>
    </row>
    <row r="4" spans="1:15" ht="14.25" customHeight="1">
      <c r="A4" s="6" t="s">
        <v>85</v>
      </c>
      <c r="B4" s="27">
        <f>B5*C4</f>
        <v>8.2284432870370364E-2</v>
      </c>
      <c r="C4" s="28">
        <v>4.1666666666666664E-2</v>
      </c>
      <c r="D4" s="6" t="s">
        <v>86</v>
      </c>
      <c r="E4" s="27">
        <f>$E$8*F4</f>
        <v>12.5</v>
      </c>
      <c r="F4" s="28">
        <v>0.125</v>
      </c>
      <c r="G4" s="6" t="s">
        <v>87</v>
      </c>
      <c r="H4" s="27">
        <f>$H$8*I4</f>
        <v>16.666666666666664</v>
      </c>
      <c r="I4" s="28">
        <v>0.16666666666666666</v>
      </c>
      <c r="J4" s="6" t="s">
        <v>88</v>
      </c>
      <c r="K4" s="27">
        <f>$K$8*L4</f>
        <v>45.833333333333329</v>
      </c>
      <c r="L4" s="28">
        <v>0.45833333333333331</v>
      </c>
      <c r="M4" s="6" t="s">
        <v>89</v>
      </c>
      <c r="N4" s="27">
        <f>$N$8*O4</f>
        <v>29.166666666666668</v>
      </c>
      <c r="O4" s="28">
        <v>0.29166666666666669</v>
      </c>
    </row>
    <row r="5" spans="1:15" ht="14.25" customHeight="1">
      <c r="A5" s="6" t="s">
        <v>80</v>
      </c>
      <c r="B5" s="27">
        <f>B6*C5</f>
        <v>1.9748263888888888</v>
      </c>
      <c r="C5" s="28">
        <v>0.125</v>
      </c>
      <c r="D5" s="6" t="s">
        <v>80</v>
      </c>
      <c r="E5" s="27">
        <f>$E$8*F5</f>
        <v>25</v>
      </c>
      <c r="F5" s="28">
        <v>0.25</v>
      </c>
      <c r="G5" s="6" t="s">
        <v>80</v>
      </c>
      <c r="H5" s="27">
        <f>$H$8*I5</f>
        <v>41.666666666666671</v>
      </c>
      <c r="I5" s="28">
        <v>0.41666666666666669</v>
      </c>
      <c r="J5" s="6" t="s">
        <v>80</v>
      </c>
      <c r="K5" s="27">
        <f>$K$8*L5</f>
        <v>25</v>
      </c>
      <c r="L5" s="28">
        <v>0.25</v>
      </c>
      <c r="M5" s="6" t="s">
        <v>80</v>
      </c>
      <c r="N5" s="27">
        <f>$N$8*O5</f>
        <v>12.5</v>
      </c>
      <c r="O5" s="28">
        <v>0.125</v>
      </c>
    </row>
    <row r="6" spans="1:15" ht="14.25" customHeight="1">
      <c r="A6" s="6" t="s">
        <v>79</v>
      </c>
      <c r="B6" s="27">
        <f>B7*C6</f>
        <v>15.798611111111111</v>
      </c>
      <c r="C6" s="28">
        <v>0.29166666666666669</v>
      </c>
      <c r="D6" s="6" t="s">
        <v>79</v>
      </c>
      <c r="E6" s="27">
        <f>$E$8*F6</f>
        <v>45.833333333333329</v>
      </c>
      <c r="F6" s="28">
        <v>0.45833333333333331</v>
      </c>
      <c r="G6" s="6" t="s">
        <v>79</v>
      </c>
      <c r="H6" s="27">
        <f>$H$8*I6</f>
        <v>16.666666666666664</v>
      </c>
      <c r="I6" s="28">
        <v>0.16666666666666666</v>
      </c>
      <c r="J6" s="6" t="s">
        <v>79</v>
      </c>
      <c r="K6" s="27">
        <f>$K$8*L6</f>
        <v>12.5</v>
      </c>
      <c r="L6" s="28">
        <v>0.125</v>
      </c>
      <c r="M6" s="6" t="s">
        <v>79</v>
      </c>
      <c r="N6" s="27">
        <f>$N$8*O6</f>
        <v>4.1666666666666661</v>
      </c>
      <c r="O6" s="28">
        <v>4.1666666666666664E-2</v>
      </c>
    </row>
    <row r="7" spans="1:15" ht="14.25" customHeight="1">
      <c r="A7" s="6" t="s">
        <v>90</v>
      </c>
      <c r="B7" s="27">
        <f>B8*C7</f>
        <v>54.166666666666664</v>
      </c>
      <c r="C7" s="28">
        <v>0.54166666666666663</v>
      </c>
      <c r="D7" s="6" t="s">
        <v>90</v>
      </c>
      <c r="E7" s="27">
        <f>$E$8*F7</f>
        <v>8.3333333333333321</v>
      </c>
      <c r="F7" s="28">
        <v>8.3333333333333329E-2</v>
      </c>
      <c r="G7" s="6" t="s">
        <v>90</v>
      </c>
      <c r="H7" s="27">
        <f>$H$8*I7</f>
        <v>12.5</v>
      </c>
      <c r="I7" s="28">
        <v>0.125</v>
      </c>
      <c r="J7" s="6" t="s">
        <v>90</v>
      </c>
      <c r="K7" s="27">
        <f>$K$8*L7</f>
        <v>8.3333333333333321</v>
      </c>
      <c r="L7" s="28">
        <v>8.3333333333333329E-2</v>
      </c>
      <c r="M7" s="6" t="s">
        <v>90</v>
      </c>
      <c r="N7" s="27">
        <f>$N$8*O7</f>
        <v>0</v>
      </c>
      <c r="O7" s="28">
        <v>0</v>
      </c>
    </row>
    <row r="8" spans="1:15" ht="14.25" customHeight="1">
      <c r="A8" s="6" t="s">
        <v>91</v>
      </c>
      <c r="B8" s="29">
        <f>D22</f>
        <v>100</v>
      </c>
      <c r="C8" s="28"/>
      <c r="D8" s="6" t="s">
        <v>91</v>
      </c>
      <c r="E8" s="29">
        <f>D22</f>
        <v>100</v>
      </c>
      <c r="G8" s="6" t="s">
        <v>91</v>
      </c>
      <c r="H8" s="29">
        <f>D22</f>
        <v>100</v>
      </c>
      <c r="J8" s="6" t="s">
        <v>91</v>
      </c>
      <c r="K8" s="29">
        <f>D22</f>
        <v>100</v>
      </c>
      <c r="M8" s="6" t="s">
        <v>91</v>
      </c>
      <c r="N8" s="29">
        <f>D22</f>
        <v>100</v>
      </c>
    </row>
    <row r="9" spans="1:15" ht="14.25" customHeight="1"/>
    <row r="10" spans="1:15" ht="14.25" customHeight="1"/>
    <row r="11" spans="1:15" ht="14.25" customHeight="1"/>
    <row r="12" spans="1:15" ht="14.25" customHeight="1"/>
    <row r="13" spans="1:15" ht="14.25" customHeight="1"/>
    <row r="14" spans="1:15" ht="14.25" customHeight="1"/>
    <row r="15" spans="1:15" ht="14.25" customHeight="1"/>
    <row r="16" spans="1:15" ht="14.25" customHeight="1"/>
    <row r="17" spans="1:5" ht="14.25" customHeight="1"/>
    <row r="18" spans="1:5" ht="14.25" customHeight="1"/>
    <row r="19" spans="1:5" ht="14.25" customHeight="1"/>
    <row r="20" spans="1:5" ht="14.25" customHeight="1">
      <c r="A20" s="2"/>
    </row>
    <row r="21" spans="1:5" ht="14.25" customHeight="1"/>
    <row r="22" spans="1:5" ht="14.25" customHeight="1">
      <c r="A22" s="280" t="str">
        <f>"JUMLAH PEGAWAI "&amp;'SKP Pegawai'!C11</f>
        <v xml:space="preserve">JUMLAH PEGAWAI </v>
      </c>
      <c r="B22" s="233"/>
      <c r="C22" s="217"/>
      <c r="D22" s="282">
        <v>100</v>
      </c>
      <c r="E22" s="217"/>
    </row>
    <row r="23" spans="1:5" ht="14.25" customHeight="1">
      <c r="A23" s="281"/>
      <c r="B23" s="224"/>
      <c r="C23" s="240"/>
      <c r="D23" s="281"/>
      <c r="E23" s="240"/>
    </row>
    <row r="24" spans="1:5" ht="14.25" customHeight="1">
      <c r="A24" s="281"/>
      <c r="B24" s="224"/>
      <c r="C24" s="240"/>
      <c r="D24" s="281"/>
      <c r="E24" s="240"/>
    </row>
    <row r="25" spans="1:5" ht="14.25" customHeight="1">
      <c r="A25" s="281"/>
      <c r="B25" s="224"/>
      <c r="C25" s="240"/>
      <c r="D25" s="281"/>
      <c r="E25" s="240"/>
    </row>
    <row r="26" spans="1:5" ht="14.25" customHeight="1">
      <c r="A26" s="246"/>
      <c r="B26" s="226"/>
      <c r="C26" s="247"/>
      <c r="D26" s="246"/>
      <c r="E26" s="247"/>
    </row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7">
    <mergeCell ref="J1:K1"/>
    <mergeCell ref="M1:N1"/>
    <mergeCell ref="A22:C26"/>
    <mergeCell ref="D22:E26"/>
    <mergeCell ref="A1:B1"/>
    <mergeCell ref="D1:E1"/>
    <mergeCell ref="G1:H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PK Kasatker</vt:lpstr>
      <vt:lpstr>SKP Pimpinan</vt:lpstr>
      <vt:lpstr>Manual Indikator</vt:lpstr>
      <vt:lpstr>Matriks</vt:lpstr>
      <vt:lpstr>SKP Pegawai</vt:lpstr>
      <vt:lpstr>Lampiran SKP</vt:lpstr>
      <vt:lpstr>Evaluasi Pegawai</vt:lpstr>
      <vt:lpstr>Dok.ev</vt:lpstr>
      <vt:lpstr>CD</vt:lpstr>
      <vt:lpstr>K</vt:lpstr>
      <vt:lpstr>PD</vt:lpstr>
      <vt:lpstr>Dok.ev!Print_Area</vt:lpstr>
      <vt:lpstr>'Evaluasi Pegawai'!Print_Area</vt:lpstr>
      <vt:lpstr>'Lampiran SKP'!Print_Area</vt:lpstr>
      <vt:lpstr>'SKP Pegawai'!Print_Area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 Aji</dc:creator>
  <cp:lastModifiedBy>Agung Permana</cp:lastModifiedBy>
  <cp:lastPrinted>2022-12-21T07:25:35Z</cp:lastPrinted>
  <dcterms:created xsi:type="dcterms:W3CDTF">2022-03-10T07:36:51Z</dcterms:created>
  <dcterms:modified xsi:type="dcterms:W3CDTF">2024-12-18T02:41:26Z</dcterms:modified>
</cp:coreProperties>
</file>